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Caitlin\Documents\Website\"/>
    </mc:Choice>
  </mc:AlternateContent>
  <xr:revisionPtr revIDLastSave="0" documentId="10_ncr:8100000_{9498C555-0AA2-4512-BCFB-A0785E27A358}" xr6:coauthVersionLast="34" xr6:coauthVersionMax="34" xr10:uidLastSave="{00000000-0000-0000-0000-000000000000}"/>
  <bookViews>
    <workbookView xWindow="0" yWindow="0" windowWidth="23040" windowHeight="9072" xr2:uid="{A5CF8871-A5DA-4F6C-B830-70AF602964E2}"/>
  </bookViews>
  <sheets>
    <sheet name="As on Lipedema.or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C5" i="1"/>
  <c r="C6"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2" i="1"/>
  <c r="C83" i="1"/>
  <c r="C84" i="1"/>
  <c r="C86" i="1"/>
  <c r="C88" i="1"/>
  <c r="C89" i="1"/>
  <c r="C90" i="1"/>
  <c r="C91" i="1"/>
  <c r="C92" i="1"/>
  <c r="C93" i="1"/>
  <c r="C94" i="1"/>
  <c r="C96" i="1"/>
  <c r="C97" i="1"/>
  <c r="C98" i="1"/>
  <c r="C99" i="1"/>
  <c r="C100" i="1"/>
  <c r="C101" i="1"/>
  <c r="C102" i="1"/>
  <c r="C103" i="1"/>
  <c r="C104" i="1"/>
  <c r="C105" i="1"/>
  <c r="C106" i="1"/>
  <c r="C107" i="1"/>
  <c r="C108" i="1"/>
  <c r="C109" i="1"/>
  <c r="C110" i="1"/>
  <c r="C111" i="1"/>
  <c r="C112"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1" i="1"/>
  <c r="C142" i="1"/>
  <c r="C143" i="1"/>
  <c r="C144" i="1"/>
  <c r="C145" i="1"/>
  <c r="C146" i="1"/>
  <c r="C147" i="1"/>
  <c r="C148" i="1"/>
  <c r="C149" i="1"/>
  <c r="C150" i="1"/>
  <c r="C151" i="1"/>
  <c r="C153" i="1"/>
  <c r="C154" i="1"/>
  <c r="C155" i="1"/>
  <c r="C156" i="1"/>
  <c r="C157" i="1"/>
  <c r="C158" i="1"/>
  <c r="C159" i="1"/>
  <c r="C160" i="1"/>
  <c r="C161" i="1"/>
  <c r="C162" i="1"/>
  <c r="C163" i="1"/>
  <c r="C164" i="1"/>
  <c r="C165" i="1"/>
  <c r="C166" i="1"/>
  <c r="C168" i="1"/>
  <c r="C169" i="1"/>
  <c r="C170" i="1"/>
  <c r="C171" i="1"/>
  <c r="C173" i="1"/>
  <c r="C174" i="1"/>
  <c r="C175" i="1"/>
  <c r="C176" i="1"/>
  <c r="C179" i="1"/>
  <c r="C183" i="1"/>
  <c r="C184" i="1"/>
  <c r="C185" i="1"/>
  <c r="C186" i="1"/>
  <c r="C187" i="1"/>
  <c r="C188" i="1"/>
  <c r="C191" i="1"/>
  <c r="C192" i="1"/>
  <c r="C193" i="1"/>
  <c r="C194" i="1"/>
  <c r="C195" i="1"/>
  <c r="C196" i="1"/>
  <c r="C198" i="1"/>
  <c r="C200" i="1"/>
  <c r="C201" i="1"/>
  <c r="C202" i="1"/>
  <c r="C203" i="1"/>
  <c r="C204" i="1"/>
  <c r="C205" i="1"/>
  <c r="C206" i="1"/>
  <c r="C209" i="1"/>
  <c r="C210" i="1"/>
  <c r="C211" i="1"/>
  <c r="C214" i="1"/>
  <c r="C215" i="1"/>
  <c r="C216" i="1"/>
  <c r="C219" i="1"/>
  <c r="C220" i="1"/>
  <c r="C221" i="1"/>
  <c r="C223" i="1"/>
  <c r="C224" i="1"/>
  <c r="C227" i="1"/>
  <c r="C228" i="1"/>
  <c r="C229" i="1"/>
  <c r="C230" i="1"/>
  <c r="C232" i="1"/>
  <c r="C233" i="1"/>
  <c r="C234" i="1"/>
  <c r="C235" i="1"/>
  <c r="C237" i="1"/>
  <c r="C238" i="1"/>
  <c r="C239" i="1"/>
  <c r="C240" i="1"/>
  <c r="C241" i="1"/>
  <c r="C243" i="1"/>
  <c r="C244" i="1"/>
  <c r="C245" i="1"/>
  <c r="C246" i="1"/>
  <c r="C247" i="1"/>
  <c r="C248" i="1"/>
  <c r="C250" i="1"/>
  <c r="C251" i="1"/>
  <c r="C252" i="1"/>
  <c r="C254" i="1"/>
  <c r="C256" i="1"/>
  <c r="C257" i="1"/>
  <c r="C258" i="1"/>
  <c r="C259" i="1"/>
  <c r="C260" i="1"/>
  <c r="C261" i="1"/>
  <c r="C262" i="1"/>
  <c r="C263" i="1"/>
  <c r="C264" i="1"/>
  <c r="C266" i="1"/>
  <c r="C267" i="1"/>
  <c r="C268" i="1"/>
  <c r="C269" i="1"/>
  <c r="C270" i="1"/>
  <c r="C274" i="1"/>
  <c r="C275" i="1"/>
  <c r="C276" i="1"/>
</calcChain>
</file>

<file path=xl/sharedStrings.xml><?xml version="1.0" encoding="utf-8"?>
<sst xmlns="http://schemas.openxmlformats.org/spreadsheetml/2006/main" count="579" uniqueCount="545">
  <si>
    <t>"Anti-fat bias is well documented, but we are just beginning to understand how anti-fat bias in healthcare providers affects health outcomes in obese women. The current investigation used a mixed methods design to study the experiences of a group of women with a genetic fat disorder that impairs the ability to lose weight. Sixty-six women with lipedema completed a survey on Learned Helplessness for Weight Care as well as a qualitative, open-ended survey about interactions with their healthcare provider, as well as their own experiences with finding solutions for their condition. Data were coded and analyzed using a qualitative software program called Dedoose (www.dedoose.com). Results revealed that a full 92% of patients believe they are receiving inadequate medical support from their healthcare provider and 41% experienced anti-fat bias. Although 92% are actively seeking solutions outside of their doctor’s office for their condition, 65% feel moderate to strong learned helplessness for weight loss. These data suggest the need to educate healthcare providers about lipedema, but also about attributions of blame for patients’ difficulty controlling obesity through diet and exercise."</t>
  </si>
  <si>
    <t xml:space="preserve">
When Your Doctor Blames You and It’s Not Your Fault:
Lipedema, Anti-Fat Bias and Learned Helplessness
</t>
  </si>
  <si>
    <t>Seo, Catherine</t>
  </si>
  <si>
    <t>Not yet published</t>
  </si>
  <si>
    <t>"This excerpt has been provided in the absence of an abstract.
There is little in the literature on abnormal localized depositions of body fat to clarify the syndrome of lipedema of the legs which two of us (E. V. A. and E. A. H.) described in 1940.1 Confusion and uncertainty, both manifested in an extensive article by Lyon2 in 1910, are demonstrated by the use of such terms as "oedeme hystérique" and "pseudo-edema." We are not concerned in this presentation with the type of lipodystrophy (lipodystrophia progressiva) which is generally felt to be characterized by loss of subcutaneous fat of the upper half of the body and increased deposition of fat..."</t>
  </si>
  <si>
    <t>Allen EV, Hines EA</t>
  </si>
  <si>
    <t>None found on PubMed</t>
  </si>
  <si>
    <t>Wold LE, Hines EA, Allen EA</t>
  </si>
  <si>
    <t>none found on PubMed</t>
  </si>
  <si>
    <t>Hines EA</t>
  </si>
  <si>
    <t>Martin et al</t>
  </si>
  <si>
    <t>Introductary paragraph
When edema of the lower extremities
" cannot be ascribed to systemic disease,
the cause may be due to abnormalities in the
lower extremity. The factors that tend to promote
localized edema and the regional disease
processes that cause edema are noted in table
1. The upper extremity also may uncommonly
be involved in most of these conditions. However,
in this report reference will be made only
to edema in the lower extremity.'
A summary of the distinguishing features
of some common types of regional edema can
be found in table 2.</t>
  </si>
  <si>
    <t>Edema of the Extremeties Caused Primarily by Regional Abnormalities</t>
  </si>
  <si>
    <t>Fairbairn</t>
  </si>
  <si>
    <t>Lipoedema</t>
  </si>
  <si>
    <t>Rank BK, Wong GS</t>
  </si>
  <si>
    <t>Lipoedema was first described by Allen and Hines (1940), and it is characterised by fat legs and orthostatic edema. Generalised obesity may be presend or absent, the mean weight of five illustrative patients in their paper ws 154.5 lbs. Allen and his co-workers (1951) then reported 119 cases of lipoedema at the Mayo Clinic from 1937 to 1946. The condition affects women almost exclusively. ...
The condition is briefly mentioned by Martin et al. (1956). The condition is often confused with vascular diseases affecting lower extremities, and lymphoedema (Wold et al., 1951). Furthermore, these workers consider that lipoedema can be distinguished from lipodystrophy progressiva by the extensive loss of subcutaneous fat in the upper half of the body associated with deposition of fat in the buttocks and lower extremities (Whittle, 1944).
  Two patients are presented with lipoedema, associated with diabetes mellitus. The possibility that lipoedema may be a variatn of lipodystrophy progressive is discussed.</t>
  </si>
  <si>
    <t xml:space="preserve">Kundu S. · Irving E.R. · Whittingham G.E. · Paley R.G. </t>
  </si>
  <si>
    <t>A 22 yr old woman with bilateral symmetrical enlargement of her lower extremities since the age of 11 is reported. A diagnosis of lipedema of the legs was made on the basis of history, physical examination, biopsy and phlebography. Lipedema of the legs should be included in the differential diagnosis of symmetrical nonpitting edematous lower extremities. According to Allen and Hines, the characteristic points to be made for a diagnosis of lipedema of the legs included the following: almost exclusively seen in women; always bilateral and symmetrical with minimal involvement of the feet; minimal to absent pitting edems; all parts of the limbs are involved simultaneously; persistent enlargement despite elevation of the extremities. 16% of their patients gave a family history of the disorder; 40% complained of pain in the lower extremities; and approximately half of the patients were obese. The age of onset was variable, from childhood to the sixth or seventh decade. There was no racial preponderance. No patient gave a history compatible with progressive lipodystrophy. Treatment included diet, diuretics, tight stockings, rest and elevation, and massage, but was unsatisfactory in most cases.</t>
  </si>
  <si>
    <t>Greer</t>
  </si>
  <si>
    <t>Forty patients with atypical, chronically swollen, painful lower extremities were observed from two to ten years. Most patients had had previous diagnoses of lymphostasis or venostasis. Clinical reevaluation indicated lipedema (painful fat syndrome) as described by Allen and Hines in 1940 and not reported on since.
Fourteen patients were selected at random for detailed pathologic and chemical (tissue and serum) examinations as well as flow studies in the lymphatic, venous, and arterial systems. All study results were essentially normal except for chemical examinations. Significant amounts of lipids containing an altered fatty acid pattern were found in plasma and tissue examined by biopsy.</t>
  </si>
  <si>
    <t>Stallworth JM, Hennigar GR, Jonsson HT Jr, Rodriguez O</t>
  </si>
  <si>
    <t>Singer A.</t>
  </si>
  <si>
    <t>Abstract
Systemic causes of leg edema include idiopathic cyclic edema, heart failure, cirrhosis, nephrosis and other hypoproteinemic states. Lymphedema may be primary, or secondary to neoplasm, lymphangitis, retroperitoneal fibrosis and, rarely (in the U.S.), filariasis. Thrombophlebitis and chronic venous insufficiency are not uncommon causes. Finally, infection, ischemia, lipedema, vascular anomalies, tumors and trauma can be responsible for the swollen leg.</t>
  </si>
  <si>
    <t>Young JR.</t>
  </si>
  <si>
    <t>[Das Lipoedem]
[Lipoedema]</t>
  </si>
  <si>
    <t>Schmitz R</t>
  </si>
  <si>
    <t>Schmitz R., Esslingen</t>
  </si>
  <si>
    <t>Abstract
Lipedema of the legs is a symmetrical thickening of upper and lower leg and topically accentuated fat pads. The back of the foot is usually free of swelling. Pathogenetically it is a disturbance of the distribution pattern of subcutaneous fat tissue. Epidemiologically, the subjects affected are women, starting from puberty. Weight reduction programs do not influence the real deformations. If this abnormal fat tissue is infiltrated by angiological diseases, these manifest themselves in modified form. In particular, all the symptoms are more painful. In arterial ischemic syndromes that taut skin is susceptible to necrosis at atypical locations. For reconstruction of trunk arteries it is advisable to bypass larger bulges for better wound nealing. Venous strips should be peeled out away from fat pads and venous-bridges very carefully to protect the tissue. Acute and chronic phlebothrombosis lead to unusual and asymmetrical forms of swelling. The venous ulcer lies directly beneath a fat-muff in the gaiter region. Since they are hard to compress, free skin transplants should be considered early in the course of development. Surgery of varicose veins calls for most careful technique to ensure wound healing. From the lymphological viewpoint there are clinically and lymphographically mixed forms of lymphedema with lipedema.</t>
  </si>
  <si>
    <t>Brunner U.</t>
  </si>
  <si>
    <t>Foldi E, Foldi M, Tischendorf F</t>
  </si>
  <si>
    <t>Reinharez D</t>
  </si>
  <si>
    <t>Abstract
Patients with lipoedema of the typus rusticanus Moncorps show a skin elasticity deficit of the skin of the calf. This is partly due to the derma oedema in the skin of these patients and seems partly to be due to an intrinsic connective tissue defect in the skin of such patients. The auteurs put forward the hypothesis that also present calf muscle pump dysfunction in these patients is the result of a connective tissue defect of the fascia of the muscular compartment, as an expression of a more generalized connective tissue defect.</t>
  </si>
  <si>
    <t>Jagtman BA, Kuiper JP, Brakkee AJ.</t>
  </si>
  <si>
    <t>Abstract
Two cases of lipedema are presented. They illustrate this clinical syndrome which occurs almost exclusively in women and presents as grossly enlarged legs, thighs and buttocks. The etiology remains uncertain. Although infrequently diagnosed, lipedema is not rare. We report success treating such patients with properly measured and fitted compression garments.</t>
  </si>
  <si>
    <t>Beninson J, Edelglass JW.</t>
  </si>
  <si>
    <t>Twelve patients with primary lymphedema of the lower limb were examined with computed tomography (CT). A characteristic "honeycomb" pattern of the subcutaneous compartment was seen in 10 of these patients. CT scans in nine other patients with swollen leg secondary to chronic venous disease or lipedema did not show this characteristic pattern. CT may be helpful in the differential diagnosis of a swollen leg, thus obviating venography or lymphangiography.</t>
  </si>
  <si>
    <t>Hadjis NS, Carr DH, Banks L, Pflug JJ</t>
  </si>
  <si>
    <t>The role of lymphoscintigraphy, performed with 99m Tc-labaenlteimd ony sulfur colloid, in the
diagnosisof lymphedemaandas a test for selectionof patientsfor microvascularoperation
wasevaluatedin 32 patientswith primaryandsecondarylymphedemaandfour patientswith
othercausesof legedema.Lymphoscintigraphyclearlydemonstratedif edemawasof
lymphaticorigin.Fivedifferentimagepatternswereidentified;abnormalimagepatternscould
not be predicted from clinical history or physical findings. Quantitative evaluation of removal of
the radioactive colloid from the injection site and appearance in lymph node sites and liver
wasof limitedusefulness.Ninepatientsunderwentvarioussurgicalproceduresbeforeor
after lymphoscintigraphy. Lympho-venous anastomoses were possible only in patients who
hadpatentlymphchannelsvisibleon lymphoscintigrams. Basedon initialexperience,
lymphoscintigraphy seems to be useful to select patients for microvascular operation.</t>
  </si>
  <si>
    <t>Vaqueiro</t>
  </si>
  <si>
    <t>Abstract
The microcirculation of adipose tissue is poorly understood either because of the absence of histological documents or because they fail to explain pathological conditions. However, disturbances of blood flow and parietal lesions of the microvessels are the basis for these disorders. Although we speak of disturbances of the vascular control mechanisms, these mechanisms are poorly understood and although we speak of arteriovenous short-circuits, the existence of these lesions has not been proven. In fact, classically, the circulation in the dermis and hypodermis is assured by a meshwork of arterioles, venules and capillaries, but biopsies of lateral and anterior regions of the thigh have demonstrated "block devices" in the walls of small arteries and arterioles which are able to regulate the rate of blood flow towards the capillary bed. Following contraction of these devices, the vascular lumen dilates, ensuring free circulation and when they relax, the lumen closes, resulting in decreased or no blood flow. These smooth muscle devices within the arterial wall resemble small cushions in the small arteries and more or less pedunculated polyps in the arterioles, either simple or fissured in the form of an elephant's trunk with a safety valve effect, arranged either in a single column or in two columns face to face. This provides evidence for the particularly disturbed vasculo-tissue inter-relations observed in venous insufficiency.(TRUNCATED)</t>
  </si>
  <si>
    <t>Curri SB , Merlen JF</t>
  </si>
  <si>
    <t>Abstract
Lipedema is a hereditary disease concerning exclusively women. We discuss the characteristics of diagnosis as well as the differential diagnosis between lipedema and primary lymphedema. Therapy is effective if the lipedema resembles a lymphedema.</t>
  </si>
  <si>
    <t>[Lipedema from the differential diagnostic and therapeutic viewpoint]
[Das Lipodem in differentialdiagnostischer und therapeutischer Sicht]</t>
  </si>
  <si>
    <t>Jagtman BA, Kuiper JP.</t>
  </si>
  <si>
    <t>[Lipedema]
[Das Lipoedem]</t>
  </si>
  <si>
    <t>Gregl A.</t>
  </si>
  <si>
    <t>Abstract
Indirect lymphography by subepidermal infusion of newly developed nonionic, dimeric contrast media (e.g., Iotrolan) opacifies peripheral lymphatics of the skin. Using this method we examined 159 patients with primary and secondary lymphedema, chronic venous insufficiency, and lipedema and compared the findings to normal individuals. A variety of characteristic patterns were uncovered. The technique causes little patient discomfort and takes on the average only 30 minutes.</t>
  </si>
  <si>
    <t>Partsch H1, Stöberl C, Urbanek A, Wenzel-Hora BI</t>
  </si>
  <si>
    <t>Abstract
Leg swelling is often of edematous nature. The most important differential diagnosis lies in the distinction between venous or lymphatic forms of edema. An increased vascular permeability and alterations in blood composition have also to be taken into account. A particular entity is the lipedema. Next to an accurate history, specific inspection and palpatory criteria permit to distinguish the various forms. Tests for venous function, laboratory and technologically investigative techniques increase diagnostic accuracy. Lymphedema can only be diagnosed by an exact clinical diagnosis.</t>
  </si>
  <si>
    <t>Ludwig M, Vetter H</t>
  </si>
  <si>
    <t>Abstract
Lipedema is a common disease in the usual clinical practice. None organic description about the clinical symptoms and signs associated to this condition has been published. Fifty women with lipedema have been examined by the authors, and incidence rates of symptoms and signs have been emphasized. The following signs and symptoms were constantly reported: "Egyptian column", elastic edema, negative Stemmer's sign, alterated plantar support, cutaneous hypothermia. Some others were frequently found: ecchymosis, spontaneous pain, liposclerosis on the thigh, hypodermic hyperalgesia and pain on the internal face of the knee. Moreover, the two most relevant differential diagnosis as well as their two variant's clinical features (mixed lipedema and "thin women" lipedema) have been described.</t>
  </si>
  <si>
    <t>Bilancini S, Lucchi M, Tucci S.</t>
  </si>
  <si>
    <t>Abstract
The use of a single axial slice through the mid calf in the differential diagnosis of a swollen leg is described. This is a very simple quick non-invasive investigation. Venous obstruction results in an increase in the cross sectional area of the muscle compartment. The subcutaneous fat layer is normally homogeneous; in obesity or lipoedema it is increased but remains homogeneous. In lymphoedema fluid collects in the interstitial spaces which become very prominent on CT images. In chronic lymphoedema a honeycomb pattern is seen as a result of increase in the interstitial tissue due to fibrosis. Popliteal cyst extensions result in fluid collections between muscle planes. Haematomas have higher attenuation, and are intramuscular. The findings in 64 patients and 10 controls are presented and the literature is reviewed.</t>
  </si>
  <si>
    <t>CT of swollen legs</t>
  </si>
  <si>
    <t>Vaughan BF.</t>
  </si>
  <si>
    <t>Abstract
An overall view of the clinical findings in lipedema is given and of its treatment. Lipedema is shown to be a distinct illness, and not just a disturbance of the distribution pattern of subcutaneous fatty tissue. The diagnosis is based on an accurate history and specific criteria on clinical examination and palpation.</t>
  </si>
  <si>
    <t>Wienert V, Leeman S</t>
  </si>
  <si>
    <t>Abstract
The authors assessed the use of magnetic resonance imaging in differentiating lymphedema, phlebedema, and lipedema of the lower limb. They examined 14 patients: five with lipedema, five with lymphedema, and four with phlebedema. T1- and T2-weighted transaxial sequences were performed before administration of gadolinium tetraazacyclododecane-tetraacetic acid (DOTA) and T1-weighted spin-echo sequences were performed after administration of Gd-DOTA in each patient. Images of patients with lipedema showed homogeneously enlarged subcutaneous layers, with no increase in signal intensity at T2-weighted imaging or after Gd-DOTA administration. Patients with phlebedema had areas containing increased amounts of fluid within muscle and subcutaneous fat. In lymphedema, a honeycomb pattern above the fascia between muscle and subcutis was observed, with a marked increase in signal intensity at T2-weighted imaging. After Gd-DOTA administration, there was only a slight increase in signal intensity in the subcutis in lymphedema and phlebedema and a moderate increase in signal intensity in muscle in phlebedema.</t>
  </si>
  <si>
    <t>Duewell S, Hagspiel KD, Zuber J, von Schulthess GK, Bollinger A, Fuchs WA.</t>
  </si>
  <si>
    <t>Abstract
Edemas of the leg sometimes pose problems for diagnosis. Invasive procedures like lymphography or phlebography are either difficult to perform or might endanger the lymphatics. The value of magnetic resonance imaging was assessed in 20 patients with lymphedema, lipedema and phlebedema. Images of patients with lipedema showed homogenous enlarged subcutaneous tissue. In lymphedema a honeycomb pattern in the subcutaneous tissue was observed; in phlebedema there was an increase of fluid within the muscle. Magnetic resonance imaging is useful in differentiating lymphedema, lipedema or phlebedema.</t>
  </si>
  <si>
    <t>Werner GT, Rodiek SO.</t>
  </si>
  <si>
    <t>Abstract
PURPOSE:
Lymphoscintigraphy has emerged as the diagnostic test of choice in patients with suspected lymphedema. To assess the lymphatic circulation of 386 extremities in 188 patients, we prospectively recorded a semiquantitative index of lymphatic transport in addition to visual evaluation of lymphoscintigraphy image patterns.
METHODS:
Sixty-one male and 127 female patients were studied (mean age 48 years, range 13 to 87 years). Twenty had upper extremity swelling, and 168 had lower extremity swelling. The disease was bilateral in 60 patients. Lymphoscintigraphy was performed by injecting a mean of 503 microCi of technetium 99m-antimony trisulfide colloid subcutaneously into the second interdigital space of the extremity. Time for transport to regional lymph nodes, appearance of lymph vessels and nodes and distribution pattern were scored. These scores were compiled into a modified Kleinhans transport index (TI). To assess the venous circulation, 155 patients underwent evaluation of the venous system by impedance plethysmography, ultrasonography, or contrast venography.
RESULTS:
The mean TI (+/- SEM) in 79 asymptomatic extremities was 2.6 +/- 0.5, with 66 (83.5%) demonstrating normal lymphoscintigraphy pattern (TI &lt; 5). Patients with clinical diagnosis of lymphedema (n = 124) had a mean TI of 23.8 +/- 1.5; 81.5% of these were greater than 5. Fifty-six patients (30%) had primary and 68 (36%) had secondary lymphedema. (TI of 26 +/- 3.5 and 22.1 +/- 1.9, respectively, p = NS). Patients without any lymphatic transport (TI of 45) were more likely to have cellulitis in their history (p &lt; 0.05). Contrast lymphangiography in six patients correlated with lymphoscintigraphy. Sixty-four patients (34%) had swelling without lymphedema (venous edema, cardiac edema, lipedema, etc.; TI of 1.9 +/- 0.4, p &lt; 0.001). Of the 41 patients with abnormal venous studies, 18 (44%) had an elevated TI.
CONCLUSIONS:
Semiquantitative evaluation of the lymphatic transport with lymphoscintigraphy reliably depicts abnormalities in the lymphatic circulation. Lymphoscintigraphy excluded lymphedema as a cause of leg swelling in one third of our patients.</t>
  </si>
  <si>
    <t>Cambria RA1, Gloviczki P, Naessens JM, Wahner HW.</t>
  </si>
  <si>
    <t>Abstract
Microlymphatics of human skin form two superposed networks. The superficial one located at the level of dermal papillae may be visualized by fluorescence microlymphography. Microlymphatics fill from a subepidermal depot of minute amounts of FITC-dextran 150,000. In primary lymphedema with late onset the depicted network with vessels of normal size is significantly larger than in healthy controls, whereas in congenital lymphedema (Milroy's disease) microlymphatics are aplastic or ectatic (diameter &gt; 90 microns). Lymphatic microangiopathy with obliterations of microvessels develops in chronic venous insufficiency, in lipedema (preliminary results) and after recurrent erysipelata. In healthy controls microlymphatics are permeable to FITC-dextran 40,000 and impermeable to the larger molecule 150,000. Preserved fragments of the network in chronic venous insufficiency exhibit increased permeability to FITC-dextran 150,000. After visualization of the vessels by the fluorescent dye microlymphatic pressure may be measured by the servo-nulling technique. First results indicate that microlymphatic hypertension contributes to edema formation in patients with primary lymphedema.</t>
  </si>
  <si>
    <t>Bollinger A.</t>
  </si>
  <si>
    <t>Abstract
In a review of 250 cases of lymphedema of the lower extremity, 9 patients were noted to share unique similarities in their history and physical findings. Although these patients had mild swelling in their pretibial areas and were all referred with a diagnosis of lymphedema of the legs, their findings differed significantly from the usual patient with either congenital or acquired lymphedema. Notably, the lower extremity swelling was always bilateral and symmetrical in nature and never involved the feet. Skin changes characteristic of lymphedema were not found, and consistent fat pads were present anterior to the lateral malleoli in each patient. These findings are representative of a clinical entity known as lipedema, which is distinct from lymphedema and for which treatment may be different.</t>
  </si>
  <si>
    <t>Rudkin GH, Miller TA</t>
  </si>
  <si>
    <t>Abstract
The "Lipedema" or "Fatedema" is conditioned by a slight mechanical obstruction of the small lymphatic vessels by the increasing pressure of the growing fat tissue. This lymphostasis in a normal lymphatic vessel system arises only with women and always symmetrically and conducts to typical complaints. Therapeutically, apart from loss in weight, only lymph drainage therapy is in a position to remove the complaints of edema.</t>
  </si>
  <si>
    <t>[Das Lipödem—was genau ist das?]
Lipedema</t>
  </si>
  <si>
    <t>Herpertz U.</t>
  </si>
  <si>
    <t>Abstract
Lipedema is a chronic vascular disease almost exclusively of female sex, characterized by the deposit of fat on the legs, with an "Egyptian column" shape, orthostatic edema, hypothermia of the skin, alteration of the plantar support, and negativity of Stemmer's sign. The etiology and pathogenesis of this disease are still the object of study, and therapy is very difficult. Various authors have described morphologic and functional alterations of prelymphatic structures and of lymphatic vessels. The big veins remain untouched in the phlebograms and an alteration of the skin elasticity is demonstrated. The present authors have studied by dynamic lymphoscintigraphy 12 women patients suffering from lipedema, and compared the results with those of 5 normal subjects and 5 patients suffering from idiopathic lymphedema who were sex and age matched with the patients suffering from lipedema. The patients suffering from lipedema showed an abnormal lymphoscintigraphic pattern with a slowing of the lymphatic flow that presented some analogies to the alterations found in the patients suffering from lymphedema. A frequent asymmetry was also noticed in the lymphoscintigraphic findings that is in contrast to the symmetry of the clinical profile.</t>
  </si>
  <si>
    <t>Bilancini S, Lucchi M, Tucci S, Eleuteri P.</t>
  </si>
  <si>
    <t>Abstract
Early terms of lymphostasis in lipedema can be detected with lymphoscintigraphy. A normal examination almost certainly excludes a lymphatic component. Indirect lymphography is only used to rule out morphological abnormalities of lymph vessels. If a lymphoscintigraphic study is normal indirect lymphography is not indicated.</t>
  </si>
  <si>
    <t>Weissleder H, Brauer JW, Schuchhardt C, Herpertz U.</t>
  </si>
  <si>
    <t>Abstract
Leg edema is a common problem in the elderly and requires further evaluation and management.
METHOD:
From October 1990 to July 1992, 245 patients presented to the Cleveland Clinic Florida with leg edema. All patients were counseled about the benefits of twenty-minute, three-times-a-day raised-leg exercises. Fifty seven (57) of the 245 patients were not compliant with this regimen (nonexercise group). Although not true controls, they formed a comparison group for those who performed the exercise regimen. The exercise group was composed of 188 patients with a mean age of 73 +/- 6.8 years, 25 (13%) men and 163 (87%) women; the nonexercise group was composed of 57 patients with a mean age of 71.9 +/- 4.3, 19 (33%) men and 38 (67%) women. Workup for leg edema included: comprehensive history, clinical examination including prostate or pelvic examination, complete blood count, chemistry profile, thyroid profile, electrocardiogram, chest radiograph, and, when indicated, pelvic or leg ultrasound and pelvic computed tomographic scan. The circumference of the leg with the maximum amount of edema was measured initially and on the fourth week.
RESULTS:
In this study, the common causes of leg edema in the elderly population were venous stasis (63.2%), drug induced (13.8%), and heart failure (15.1%). Postphlebitic syndrome, cirrhosis, lymphedema, lipedema, prostate carcinoma (CA), and ovarian mass were the less frequent findings. Upon comparison of the circumference of leg edema on initial visit and four weeks after, both the exercise and nonexercise groups showed significant decreases in the measurement of the leg edema (P &lt; .001) except those caused by lymphedema.(ABSTRACT TRUNCATED AT 250 WORDS)</t>
  </si>
  <si>
    <t>Ciocon JO, Galindo-Ciocon D, Galindo DJ</t>
  </si>
  <si>
    <t>Abstract
Lipoedema is a common but infrequently recognized condition causing bilateral enlargement of the legs in women. Although generally considered to be the result of an abnormal deposition of subcutaneous fat with associated oedema, the precise mechanisms responsible for oedema formation have yet to be fully established. In order to evaluate the possible role of lymphatic or venous dysfunction in the pathogenesis of lipoedema, 10 patients were investigated by photoplethysmography (venous function) and quantitative lymphoscintigraphy (lymphatic function). The results were compared with those from patients with primary lymphoedema and those from healthy volunteers. The results demonstrated minor abnormalities of venous function in only two patients. One patient had moderately impaired lymphatic function in both legs and seven patients had a marginal degree of impairment in one or both legs. However, in none of these cases did the impairment attain the low levels seen in true lymphoedema. Lipoedema appears to be a distinct clinical entity best classified as a lipodystrophy rather than a direct consequence of any primary venous or lymphatic insufficiency.</t>
  </si>
  <si>
    <t>Harwood CA1, Bull RH, Evans J, Mortimer PS.</t>
  </si>
  <si>
    <t>Abstract
METHODS:
Twenty-four healthy subjects and 16 patients with lymphedema and lipedema were studied with MRI and ultratomography.
RESULTS:
In chronic lymphedema, ultrasonography revealed a statistically significant increase of the subcutaneous fat without difference in skin thickness as compared to the healthy subjects. MRI revealed in lymphedema a statistically significant increase of skin thickness + subcutaneous tissue + muscular mass (p = 0.048); in lipedema, a statistically significant increase of skin thickness and subcutaneous tissue (p &lt; 0.0001) as compared to the healthy controls.
CONCLUSIONS:
MRI offers strong qualitative and quantitative parameters in the diagnosis of lymphedema and lipolymphedema, while ultrasonography is expected to improve its diagnostic efficiency with the aid of high frequency echo with more sophisticated resolution apparatus. Age, weight and height of the patient as well as duration of the disease do not seem to affect the above-mentioned parameters.</t>
  </si>
  <si>
    <t>Dimakakos PB, Stefanopoulos T, Antoniades P, Antoniou A, Gouliamos A, Rizos D.</t>
  </si>
  <si>
    <t>Phlebedema, lipedema, and lymphedema are—after exclusion of systemic causes of
edema—the most important differential diagnoses in edema of the lower extremities. In
the present study, a retrospective and prospective study in a total of 100 patients, the aim
was to establish criteria for the noninvasive diagnosis of lymphedema and lipedema and to
distinguish them from phlebedema.
It was found that high-resolution duplex ultrasound constituted a method which not only
distinguished rapidly and clearly the causes of phlebedema, but which also generally afforded a
clear diagnosis of lymphedema or lipedema in doubtful cases. The presence of echoless segments
in the swollen subcutaneous tissue was found to be a specific finding of the case of lymphedema.
A distinction between the various forms of lymphedema also appears to be possible. In particular,
because of the rapidity and absence of radiation, the representation and measurement of the
depth of the subcutaneous tissue at a specific site are appropriate to the diagnosis and objective
monitoring of the course of the disease and the effect of therapeutic measures. A characteristic sign
of lipedema is the homogeneous swelling of the subcutaneous tissue at the distal lower leg with
a comparable increase in echogenicity and the representation of echo-rich septa in the absence of
echoless segments (Table I).
This method makes a significant contribution to clinical investigation, and is particularly useful
in the evaluation of mixed forms of edema and the ranking of edematous conditions in the
presence of relevant ancillary diseases.</t>
  </si>
  <si>
    <t>Differential Diagnosis of lymphedema, lipedema, phlebedema using high-resolution (duplex) ultrasound</t>
  </si>
  <si>
    <t>Marshall, Breu</t>
  </si>
  <si>
    <t>Introduction:
"Very few physicians understand lipedema, its relationship to lymphedema and why it occurs only in women. The subject is rarely discussed in medical texts. When a doctor is confronted with a patient who has lipedema, the diagnosis is  often not made, the condition is confused with morbid obesity or with primary lymphedema. Some authors believe that it is the same condition as “cellulite,” a lay term that is often used by French doctors"</t>
  </si>
  <si>
    <t>Lerner R</t>
  </si>
  <si>
    <t>Abstract
The anatomical and functional status of the epifascial and subfascial lymphatic compartments was analyzed using two compartment lymphoscintigraphy in five groups of patients (total 55) with various forms of edema of the lower extremities. Digital whole body scintigraphy enabled semiquantitative estimation of radiotracer transport with comparison of lymphatic drainage between those individuals without (normal) and those with leg edema by calculating the uptake of the radiopharmaceutical transported to regional lymph nodes. A visual assessment of the lymphatic drainage pathways of the legs was also performed. In patients with cyclic idiopathic edema, an accelerated rate of lymphatic transport was detected (high lymph volume overload or dynamic insufficiency). In those with venous (phlebo) edemas, high volume lymphatic overload (dynamic insufficiency) of the epifascial compartment was scintigraphically detected by increased tracer uptake in regional nodes. In patients with deep femoral venous occlusion (post-thrombotic syndrome). subfascial lymphatic transport was uniformly markedly reduced (safety valve lymphatic insufficiency). On the other hand, in the epifascial compartment, lymph transport was accelerated. In those patients with recurrent or extensive skin ulceration, lymph transport was reduced. Patients with lipedema (obesity) scintigraphically showed no alteration in lymphatic transport. This study demonstrates that lymphatic drainage is notably affected (except in obesity termed lipedema) in various edemas of the leg. Lymphatic drainage varied depending on the specific compartment and the pathophysiologic mechanism accounting for the edema. Two compartment lymphoscintigraphy is a valuable diagnostic tool for accurate assessment of leg edema of known and unknown origin.</t>
  </si>
  <si>
    <t>Bräutigam P1, Földi E, Schaiper I, Krause T, Vanscheidt W, Moser E.</t>
  </si>
  <si>
    <t>Abstract
The sign of the thickened cutaneous fold of the second toe is typical for the early and differential diagnosis of a primary ascending lymphedema without false positive findings. It appears in the late stages of the descending lymphedema.</t>
  </si>
  <si>
    <t>Stemmer</t>
  </si>
  <si>
    <t>Abstract
Lipedema represents a form of lipodistrophy, which consists of abnormal accumulation of fat in subcutaneous tissue of the lower limbs with consecutive development of lymphostasis and lymphedema. The aim of this article was to review one clear case of lower limbs lipedema, of unusual occurrence and appearance, which was associated with dermatomyositis. A moderately manifested lipedema in 8 years old little girl was reported with its expressive segmental distribution to upper and lower legs, without significant increase in its size during last 10 years and without signs of lymphostasis. The hereditary influence was not confirmed. Histological examination of lipedematous tissue revealed significant presentation of immune component of the disease. According to the available literature, association between lipedema and dermatomyositis, lower limbs lipedema with segmental distribution as noticed above and its appearance as a consequence of corticosteroid therapy have not yet been published.</t>
  </si>
  <si>
    <t>Ignjatovic M, Cerovic S</t>
  </si>
  <si>
    <t>Lymph conducting pathways may become reduced in number,
obliterated, obstructed, or dysfunctional (because of failure of
contractility or valve incompetence). A lack of sensitive methods
for investigation makes it difficult to distinguish between these
mechanisms. A defect in the lymph conducting pathways leads
to primary lymphoedema; in practice this means no identifiable
outside cause can be found. Secondary lymphoedema is due to
factors originating outside the lymphatic system.</t>
  </si>
  <si>
    <t>Swollen lower limb—2: Lymphoedema</t>
  </si>
  <si>
    <t>Peter S Mortimer</t>
  </si>
  <si>
    <t>Summary
In order to develop further the criterias of the ultrasonographic
diagnosis of the lip- and lymphedema, also
in the demarcation of the phlebedema, we examined
100 patients in our practice. In addition to the specific
“sonomorphology”of the lip- and lymphedema we
found a different reaction of the subcutaneous tissue
of the lower leg in painful and not painful lipedemas
examined with compression-sonography. A more
precise demarcation of the cutis from the subcutis
was made possible with a new 13 MHz linear probe.
The spontaneous painful lipedema shows a thickened
subcutis with increased echogenity and is only
compressible at 10 to 20 percent, while the not
painful lipedema is compressible at about 50 percent.
In patients with lymphedema the typical echoless
gaps showed no colour coding and were also not
compressible. Especially because of the low time needed,
the non-invasive method and the lack of radiation
the ultrasonographic description, measurement and
compression of the subcutaneous tissue of the lower
leg is useful for diagnosis, the objective control of
therapeutic strategies and the estimation of the clinical
symptoms – especially in cases of lipedema – and also
for the etiology – especially in cases of lymphedema.
The sonography is superior to the clinical examination
and should be the second step in diagnosis of all nonsystemic
forms of edemas of the legs.</t>
  </si>
  <si>
    <t>F. X. Breu, M. Marshall</t>
  </si>
  <si>
    <t>Abstract
We describe a 52 year-old woman in whom lymphedema primarily of the abdominal wall was superimposed on lipedema resulting in an abdomen of enormous dimensions with marked impairment of ambulation. Treatment consisted of preoperative compression of the legs by an external pneumatic device (Lympha-Press) followed by excision of the lymphedematous abdominal fat pad in conjunction with "debulking" of the right leg. The patient illustrates the extremes of lipedema complicated by lymphedema and the technical difficulties associated with its management.</t>
  </si>
  <si>
    <t>Zelikovski A, Haddad M, Koren A, Avrahami R, Loewinger J.</t>
  </si>
  <si>
    <t>Abstract
Lipedema never reveals clinical picture of extreme lymphedema-elephantiasis, and skin signs and complications have not been observed. Aim of this paper is to present a case of lipedema with the initial lymphedema in which, after one episode of lymphangiitis and cellulitis, came to the rapid development of lymphedema followed by chyloderma. During the local treatment of extreme chyloderma with excessive exudation, semiocclusive synthetic dressings have been used for moist wound healing. The treatment was completed after 20 weeks with total epithelizsation, without maceration and irritation, without additional spreading of the chyloderma field, without wound infections, with fast and full relief of the pain. Lipedem with extreme lymphedema can be followed by skin complications of lymphedema like chylodermia.</t>
  </si>
  <si>
    <t>Ignjatovic M, Jevtic M, Cerovic S</t>
  </si>
  <si>
    <t>Abstract
The role of operative management of "symptomatic" varicose veins in patients with lower extremity lymphedema or lipedema is controversial. We reviewed the clinical outcome of 261 patients between 1989-1997 at the Földiclinic with lower extremity lymphedema (68 patients), lipo-lymphedema or lympho-lipedema (103 patients) or lipedema (90 patients) who had undergone operation for varicose veins. In each group, the results were dismal as leg swelling worsened or was unchanged in greater than 90% whereas symptoms such as heaviness, fatigue, cramps (termed varicogenic symptomatology) were improved in less than 10%. These findings support that operations for varicose veins in the legs of patients with lymphedema, lipedema, or combinations of these disorders should be undertaken only if there is an absolute indication present (ascending phlebitis and/or bleeding). Otherwise, complete decongestive physiotherapy is still the best treatment approach for these groups of patients.</t>
  </si>
  <si>
    <t>Földi M, Idiazabal G.</t>
  </si>
  <si>
    <t>Abstract
Lipedematous alopecia is a rare condition of unknown etiology characterized by a thick, boggy scalp with varying degrees of hair loss that occurs in adult black females, with no clearly associated medical or physiologic conditions. The fundamental pathologic finding consists of an approximate doubling in scalp thickness resulting from expansion of the subcutaneous fat layer in the absence of adipose tissue hypertrophy or hyperplasia. Observations by light and electron microscopy detailed in this report suggest that this alteration principally manifests by localized edema with disruption and degeneration of adipose tissue. Some diminution in the number of follicles as well as focal bulb atrophy is noted. Aberrant mucin deposition such as that seen in myxedema or other cutaneous mucinoses is not a feature. The histologic findings bear some resemblance to those seen in lipedema of the legs, a relatively common but infrequently diagnosed condition. We present a case of lipedematous alopecia with emphasis on histologic and ultrastructural features. The etiology is unknown.</t>
  </si>
  <si>
    <t>Lipedematous alopecia: a clinicopathologic, histologic and ultrastructural study</t>
  </si>
  <si>
    <t>Fair KP1, Knoell KA, Patterson JW, Rudd RJ, Greer KE.</t>
  </si>
  <si>
    <t>End of intro:
CDT and fasting are two intensive therapies, which are under clinical and clinical Line can be carried out well. In order to maintain the success of the therapy in the long term, The patient during the hospital stay. Full daily behavior, both in terms of obesity and the disease pattern Of the lymphatic system. Both diseases require a lifetime Guide</t>
  </si>
  <si>
    <t>Kurzzeitfasten als adjuvante Therapie bei der Behandlung der mit Adipositas
Short-term fasting as adjuvant therapy in the treatment of obesity
Associated disease patterns lymphoedema and lipolymphous edema of the legs</t>
  </si>
  <si>
    <t>Kaupp</t>
  </si>
  <si>
    <t>Summary
Venous oedema, which occurs almost exclusively in
the legs, develops due to increased venous pressure
following valvular insufficiency, and is marked by blue
discolouration, varicosities and, in chronic forms, by
brown discolouration of the skin resulting from the
deposition of haemosiderin. It is possible to confirm
the condition by phlebological instrumental diagnosis.
Primary lymphoedema also almost always occurs in the
legs. It is caused by underdevelopment of lymphatic
vessels, but the skin colour remains normal. It is
recognisable by Stemmer’s sign and characteristic
thickening of the skin over the toes resulting from
subcutaneous protein fibrosis. Lymphoscintigraphy may
be required for diagnosis in rare cases. Venous oedema
and lymphoedema are found in both sexes, uni- or
bilaterally. If bilaterally then usually asymmetrical.
In contrast, lipoedema occurs in women only, thickening
is always symmetrical, and the skin has a normal colour
as in lymphoedema. The predisposing condition for
lipoedema is lipohypertrophy of the extremities, a
congenital accumulation of adipose tissue in the
extremities that results in a disproportionate physical
form with a relatively slim trunk. In one third of cases
lipoedema is also observed in the arms. In contrast to
lymphoedema, the hands and feet characteristically
remain free of thickening and oedema.</t>
  </si>
  <si>
    <t>Herpertz</t>
  </si>
  <si>
    <t>Einleitung
Das «dicke Bein» stellt sowohl in der hausärztlichen
und spezialärztlichen Praxis als auch im
Spital eine tägliche und wichtige klinische Herausforderung
dar. Da das Spektrum von harmlosen
Befunden wie Kontusionen oder anderen
leichten posttraumatischen Zuständen des Bewegungsapparates
bis hin zur potentiell lebensbedrohlichen
Situation bei Venenthrombose
oder rasch aszendierendem Infekt reicht,
ist eine klinische Triage mit Festlegung der Abklärungs-
und Behandlungsdringlichkeit von
vorrangiger Bedeutung. Im vorliegenden Artikel
soll das Schwergewicht auf die einseitige
Beinschwellung gelegt werden. Das Problem
der bilateralen Beinschwellung bzw. der generalisierten
Ödeme wurde in dieser Zeitschrift
unlängst abgehandelt [1].
Entsprechend dem Patientenfluss im hiesigen
Gesundheitswesen soll die Thematik im folgenden
einerseits aus der Sicht des Grundversorgers,
andererseits aus jener des Spezialisten
bzw. des Spitalarztes beleuchtet werden.</t>
  </si>
  <si>
    <t>Das dicke Bein</t>
  </si>
  <si>
    <t>B. Frauchigera, J. Zuberb</t>
  </si>
  <si>
    <t>Stiefelhagen P.</t>
  </si>
  <si>
    <t>pages 7, 24, 27, 119-124
chapter 17
Differential Diagnosis - Lipedema
Abstract "Lipedema," a special form of obesity syndrome, represents swelling of the legs due to an increase of subcutaneous adipose tissue. In 12 patients with lipedema of the legs and in 12 healthy subjects (controls), fluorescence microlymphography was performed to visualize the lymphatic capillary network at the dorsum of the foot, at the medial ankle, and at the thigh. Microaneurysm of a lymphatic capillary was defined as a segment exceeding at least twice the minimal individual diameter of the lymphatic vessel. In patients with lipedema, the propagation of the fluorescent dye into the superficial lymphatic network of the skin was not different from the control group (p &gt; 0.05). In all 8 patients with lipedema of the thigh, microaneurysms were found at this site (7.9 +/- 4.7 aneurysms per depicted network) and in 10 of the 11 patients with excessive fat involvement of the lower leg, multiple microlymphatic aneurysms were found at the ankle region. Two obese patients showed lymphatic microaneurysms in the unaffected thigh and in only 4 patients were microaneurysms found at the foot. None of the healthy controls exhibited microlymphatic aneurysms at the foot and ankle, but in one control subject a single microaneurysm was detected in the thigh. Multiple microlymphatic aneurysms of lymphatic capillaries are a consistent finding in the affected skin regions of patients with lipedema. Its significance remains to be elucidated although its occurrence appears to be unique to these patients.</t>
  </si>
  <si>
    <t>Amann-Vesti BR, Franzeck UK, Bollinger A.</t>
  </si>
  <si>
    <t>Book abstract:
Lymphedema: A Concise Compendium of Theory and Practice brings into one volume the most important sources of information to guide the evaluation and treatment of patients with lymphedema. The management of chronic lymphedema continues to challenge both patients and treating physicians worldwide. In the past decades, however, substantial progress has been achieved for both diagnosis and therapy of these disabling conditions. With increasing attention to the quality of life, this debilitating life-long disease is receiving more attention not only by lymphedema specialists, but also by clinicians across the spectrum of health care delivery. Lymphedema: A Concise Compendium of Theory and Practice provides clear, concise background and recommendations in an easy-to-use format. It is a valuable reference tool for clinical practitioners (physicians/nurse practioners/technicians) who wish to deliver state-of-the-art health care to their patients with lymphatic and venous disorders.
Chapter Intro:
Lipedema is an infrequently recognized and often neglected clinical entity that nearly always affects women. It poses a diagnostic challenge as one of the common disorders that is easily confused with lymphedema.</t>
  </si>
  <si>
    <t>Lee, Buyng-Boong
Bergan, John
Rockson, Stanley G</t>
  </si>
  <si>
    <t>Zum aktuellen Stand der Liposuktion</t>
  </si>
  <si>
    <t>Schmeller, Meier-Vollrath</t>
  </si>
  <si>
    <t>Lipectomy is a standard procedure in plastic surgery.
Until now, however, there was no definite information
about the influence of different liposuction techniques
(tumescent versus dry liposuction) on the integrity of
lymph collectors during this procedure. To study the effect
of these liposuction techniques on the incidence of
lymph vessel injury, postmortem lymphatic preparations
were done in nine human cadavers (18 lower extremities).
Conventional liposuction with a blunt 4-mm cannula in
the dry technique (n 29 regions) was compared with the
tumescent technique (n   26). Liposuction was performed
in parallel to the superficial lymph vessels (longitudinal
suction) or transversally in an 80-degree to 90-
degree angle to the extremity (vertical suction). Careful
surgical preparation of different regions followed. A specific
macroscopic lymph vessel injury score was applied to
differentiate three degrees of lymph vessel lesions according
to the extravasation of patent blue. In all lower extremities,
postmortem lymph flow occurred as indicated
by patent blue staining of the lymph vessels. Injection of
fluid that is obligatory during tumescent suction did not
result in grade 2 injury. On the contrary, tumescent suction
overall produced significantly fewer lymph vessel lesions
when compared with the dry technique (p   0.05).
Longitudinal liposuction produced significantly less injury
when compared with vertical suction (p   0.05).
Tumescent suction and dry suction were equally effective
in removing adipose aspirates, as verified by circumference
measurements. In addition, tumescent liposuction is
unlikely to cause major lesions of epifascial lymph vessels
during suction procedures vertical to the extremity axis.
Therefore, in this respect, this technique is superior to dry
suction. (Plast. Reconstr. Surg. 113: 718, 2004.)</t>
  </si>
  <si>
    <t>Tumescent and Dry Liposuction of Lower Extremities</t>
  </si>
  <si>
    <t>Hoffmann</t>
  </si>
  <si>
    <t>Summary
Aim: Lymphoscintigraphy is commonly performed as a
qualitative diagnotic study with visual interpretation of
images. However, quantitative lymphoscintigraphy is
the only functional test of the lymphatic system to
obtain accurate information about lymph transport in
lymphedema patients. Since attenuation correction and
type of exercise may vary, heterogeneous data are the
result. Here we compare different methods and derive
a standardized protocol resulting in highly reproducible
data. Patients and methods: 99mTc-marked human
serum nanocolloid (37 MBq) was injected subcutaneously
into the back of foot or hand (924 patients).
Patients were enrolled in standardized exercise tasks
and radioisotope uptake into regional lymph nodes
was determined. Using ultrasound or SPECT to localize
the lymph node, we determined best attenuation
correction. Results: Reliable and comparable results
were achieved by using a treadmill ergometer to
standardize exercise. SPECT was superior compared
to ultrasound in detemining the correct depth of
lymph nodes and in deriving the correct attenuation
correction, which is essential in quantitating lymphatic
function accurately. Conclusions: Standardization of
exercise and attenuation correction are essential in
performing functional lymphoscintigraphy. We show
that systematic errors are reduced to a great extent by
using the developed optimized protocol.</t>
  </si>
  <si>
    <t>W. J. Brauer1, H. Weissleder2</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</si>
  <si>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</si>
  <si>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Monnin-Delhom ED, Gallix BP, Achard C, Bruel JM, Janbon C</t>
  </si>
  <si>
    <t>Abstract
Methods for lymphatic imaging are numerous and can be roughly classified as anatomic or functional studies. Direct or indirect lymphographies provide useful informations in case of lymphostasis. Contrast lymphangiography is the only anatomical method giving precise informations either on lymphatic ducts or lymph nodes. Nevertheless this invasive method is no more indicated in cases of limb edemas. Indirect lymphographies study the spontaneous lymphatic drainage of inert particles injected into the dermis. The blue dye test is the most simple and the oldest indirect lymphography used in the positive diagnosis of a lymphostasis. It has been replaced with the indirect radionuclide lymphography which give more reliable informations. Fluorescence microlymphoangiography is an atraumatic method which permits the visualization of skin lymphatics. Indirect lymphangiography with contrast medium give reliable informations on the status of the initial lymphatics and is the best imaging method to differentiate between lipedema and lymphedema. Indirect radionuclide lymphoscintigraphy is a safe, non invasive and physiological method for the assessment of the limb lymphatic system used for morphological studies and objective measurement of the peripheral lymphatic function necessary to assess the lymphatic variation under therapy (decongestive physiotherapy, surgery, drugs).</t>
  </si>
  <si>
    <t>Pecking AP1, Desprez-Curely JP, Cluzan RV.</t>
  </si>
  <si>
    <t>Case presentation of 59-year-old female with
symptomatic swollen legs is presented.
A diagnosis of lymphoedema as cause for symptoms
and appearance had previously been given.
This patient’s history and physical examination with
colour compression ultrasound is consistent with
diagnostic criteria for a condition called lipoedema
which is a non-pitting oedema with abnormalities in
lipocytes and abnormal prelymphatic pathways.
This case will discuss relevant history, examination
findings and the role of imaging in diagnosis.</t>
  </si>
  <si>
    <t>Lipoedema A Distinct Clinical Presentation</t>
  </si>
  <si>
    <t>Elvy</t>
  </si>
  <si>
    <t>Die Sanierung des
epifascialen Venensystems
The rehabilitation of the epifascial vein systems</t>
  </si>
  <si>
    <t>Cornely</t>
  </si>
  <si>
    <t>Aim: In pathophysiology of lipoedema, almost exclusive-ly seen in women, lymphatic insufficiency might play a
significant role. However, little is known about thepathophysiology of these abnormal localized depositions
of body fat. We studied the involvement of the lymphat-ic system in lipoedema of the type Allen-Hines as well
as of Typus Rusticanus Moncorps. Patients, methods:The standard (epifascial pathway) and a modified meth-
od (subcutaneous pathway) of lymphoscintigraphy was carried out with 28 patients suffering from lipoedema.
Uptake percentages normalized to the injected dose were used as functional quantitative parameters. Visual
assessment of both studies were done and scored. Patients with oedema of the legs because of venous in-
sufficiency (Widmer stage II) served as a control group. Results: All patients of the control group and all patients
with lipoedema of Typus Rusticanus Moncorps showed a normal standard lymphoscintigraphic study by visual
scoring as well as by quantitative outcome. Lymph transport from the subcutaneous fat tissue was signifi-
cant higher (p &lt;0.012) in the group of patients with lipoedema diagnosed as type Allen-Hines than in Typus
Rusticanus Moncorps. Conclusion: Epifascial lymph drainage in patients with lipoedema is not significantly
disturbed. However, subcutaneous lymphatic drainage significantly differed in patients with lipoedema of type
Rusticanus Moncorps in comparison with type Allen- Hines hinting at a differing lymphatic pathophysiology.</t>
  </si>
  <si>
    <t>A. J. van Geest1, S. C. A. M. Esten2, J-P R. A. Cambier2, E. G. J. Gielen2, A. Kessels,
H. A. M. Neumann4, M. J. P. G. van Kroonenburgh</t>
  </si>
  <si>
    <t>"Abstract
HYPOTHESIS:
The causes and management of lower limb lymphedema in the Western population are different from those in the developing world.
OBJECTIVE:
To look at the differential diagnosis, methods of investigation, and available treatments for lower limb lymphedema in the West.
DATA SOURCE:
A PubMed search was conducted for the years 1980-2002 with the keyword "lymphedema." English language and human subject abstracts only were analyzed, and only those articles dealing with lower limb lymphedema were further reviewed. Other articles were extracted from cross-referencing.
RESULTS:
Four hundred twenty-five review articles pertaining to lymphedema were initially examined. This review summarizes the findings of relevant articles along with our own practice regarding the management of lymphedema.
CONCLUSIONS:
The common differential diagnosis in Western patients with lower limb swelling is secondary lymphedema, venous disease, lipedema, and adverse reaction to ipsilateral limb surgery. Lymphedema can be confirmed by a lymphoscintigram, computed tomography, magnetic resonance imaging, or ultrasound. The lymphatic anatomy is demonstrated with lymphoscintigraphy, which is particularly indicated if surgical intervention is being considered. The treatment of choice for lymphedema is multidisciplinary. In the first instance, combined physical therapy should be commenced (complete decongestive therapy), with surgery reserved for a small number of cases."</t>
  </si>
  <si>
    <t>Tiwari A, Cheng KS, Button M, Myint F, Hamilton G</t>
  </si>
  <si>
    <t>As the science of wound healing has evolved over the past two decades, so has awareness of the "hidden epidemic" of lymphedema. Substantial information has been accumulated regarding the pathophysiology and therapy of lymphedema. Until recently, the relationship between wound healing and the negative effects of associated peri-wound lymphedema has received little attention. Identifying wound-related lymph stasis and safe mobilization of the fluid are fundamentals that must be addressed for proper therapy. Experience gained from the successful treatment of primary and secondary lymphedema has proven very useful in the applications to wound-related lymphedema. The mobilization of lymph fluid from the peri-wound area with the use of reasoned compression is essential for proper therapy of the open wound, as are appropriate bandage selection and safeguards for bandage application</t>
  </si>
  <si>
    <t>Macdonald JM, Sims N, Mayrovitz HN.</t>
  </si>
  <si>
    <t>A TABOO PROCEDURE
Lipodystrophy of the legs and ankles presents
a particularly challenging problem in aesthetic
surgery. This is true both historically and
presently. Anatomic peculiarities and technical
challenges delayed the development of treatment
for this condition. Today, attempts to
overcome these same obstacles continue to
rapidly change the face of liposuction in this
anatomical area.</t>
  </si>
  <si>
    <t>Liposuction of the Legs and Ankles: A Review of the Literature</t>
  </si>
  <si>
    <t>Weniger, Calvert, Newton</t>
  </si>
  <si>
    <t>Summary
Up until recently, complex physical therapy has been the mainstay in treatment of lipedema. This generally improved edema and reduced pain and tension in af-
fected patients. More recently, surgical approaches such as liposuction have been used to reduce the fat volume under tumescent local anesthesia. Combining both methods, dramatic improvements can be achieved in treating the disease and in improving the quality of life. However liposuction in lipedema should only be performed in specialized medical centers.</t>
  </si>
  <si>
    <t>Moderne Therapie des Lipödems: Kombination von konservativen und operativen Maßnahmen</t>
  </si>
  <si>
    <t>W. Schmeller, I. Meier-Vollrath</t>
  </si>
  <si>
    <t>Abstract
BACKGROUND:
Lipedema is a condition characterized by diffuse, bilaterally symmetrical, painful swelling of the legs and buttocks. Microscopically, there are dermal and septal edema, adipocyte degeneration, and numerous mast cells, features held in common with lipedematous alopecia.
CASE REPORT:
We present the case of a 60-year-old woman with a long history of bilateral leg masses with microscopic features of lipedema. In addition, elastic-fiber changes typical of pseudoxanthoma elasticum (PXE) were discovered within the subcutaneous septa in three separate specimens obtained from an affected extremity. The patient did not have other clinical findings of PXE, although there was a history of both hypertension and congestive heart failure.
CONCLUSION:
This tumefactive presentation of lipedema has not been previously described. Regarding the elastic-tissue abnormalities, the patient could have either a subclinical form of PXE, perhaps predisposing to lipedema, or secondary elastic-tissue changes resulting from the massive edema. If the latter is the case, then this could represent an unusual manifestation of localized acquired cutaneous PXE (calcific elastosis).</t>
  </si>
  <si>
    <t>Taylor NE, Foster WC, Wick MR, Patterson JW.</t>
  </si>
  <si>
    <t>Abstract
Through the appropriate use of tumescent anesthesia and the use of modern instruments and techniques, liposuction surgery has become a low-risk procedure which produces predictable and aesthetically pleasing results. New indications for liposuction surgery include lipedema and cellulite. Vibration-assisted liposuction has proven to be especially gentle to the tissues. The induced tissue contraction helps to create better results in correction procedures after less-than-satisfactory liposuction. Autologous fat transfer is also firmly established as an augmentation procedure. In liporecycling, the fat obtained during reduction liposuction is used elsewhere for augmentation. New approaches in fat transfer include the microdroplet technique, flatter injection approaches and three-dimensional tissue augmentation.</t>
  </si>
  <si>
    <t>Sattler G, Bergfeld D, Sommer B.</t>
  </si>
  <si>
    <t>Abstract
Lipedema refers to the abnormal deposition of subcutaneous fat causing a striking enlargement of the lower extremities that is out of proportion to the upper body. Most clinicians are unaware of this disease and thus it is seldom diagnosed correctly. Cutaneous myiasis is the infestation of skin by fly larvae. We describe an unusual case of a woman with lipedema who developed cutaneous myiasis.</t>
  </si>
  <si>
    <t>Koss T, Lanatra N, Stiller MJ, Grossman ME.</t>
  </si>
  <si>
    <t>Abstract
Both generalized and localized edema needs to be submitted to a differential diagnostic investigation. In the case of edema affecting the lower extremities, in particular the Stemmer sign which is the inability to tent the skin at the dorsum of the toes is a useful distinguishing aid. If there is acute unilateral swelling of a leg, other processes with diffuse space-consuming processes need to be distinguished from deep venous thrombosis and secondary lymphedema. Chronic bilateral leg edema is usually due to a venous flowoff obstruction (stasis edema). Less commonly, lipedema or a primary lymphedema may be responsible for the swelling.</t>
  </si>
  <si>
    <t>Fries R</t>
  </si>
  <si>
    <t>Abstract
Lipedema is characterized by bilateral enlargement of the legs due to abnormal deposition of fat tissue from pelvis to ankles. It is seen most frequently in obese women. Lipedema appears to be a distinct clinical entity but may be confounded with lymphedema.
AIM OF THE STUDY:
To analyze and to compare between lipedema and lymphedema the qualitative and quantitative aspects of lymphoscintigraphy.
METHODS:
Fifteen women with lipedema were recruited. Mean age of onset of lipedema was 31.5 +/- 15 years. Body mass index was 35.1 +/- 7.9 kg/m2, 13 women were obese. Lipedema was compared to 15 cases of primary lymphedema (women: 13, men: 2) of the lower limbs (unilateral: 13, bilateral: 2), with a mean age at onset of 28.7 +/- 12.6 years. Lymphoscintigraphy of the lower limbs with morphologic (visualization of inguinal lymph nodes) and kinetic (half-life, lymphatic speed of the colloid) studies was performed in all cases.
RESULTS:
Absence of visualization of inguinal lymph nodes was observed in 14/15 cases of lymphedema and in 1/15 cases of lipedema (p&lt;0.001). In the 13 cases of unilateral lymphedema, colloid half-life was higher in the pathologic limb than in the controlateral limb (230 +/- 92 vs 121 +/- 36 minutes, p&lt;0.01) and lymphatic speed of the colloid was slower (6.91 +/- 0.86 vs 8.16 +/- 1.02 cm/min, p&lt;0.001). The two patients with bilateral lymphedema had an increased half-life and decreased lymphatic speed of the colloid. Colloid half-life was significantly higher in lipedema than in controlateral limbs of lymphedema (154 +/- 23 vs 121 +/- 36 minutes, p&lt;0.01) with no difference in lymphatic speed of the colloid. Colloid half-life was significantly higher in lymphedema than in lipedema (230 +/- 92 vs 154 +/- 23 minutes, p&lt;0.01) and the lymphatic speed of the colloid was slower (6.91 +/- 0.86 vs 8.10 +/- 0.45 cm/min, p&lt;0.001).
CONCLUSION:
Lower limb lymphoscintigraphy showed lymphatic insufficiency in lipedema without morphologic abnormality as seen in lymphedema. Lymphoscintigraphy is not indispensable but is a useful tool when diagnosis is doubtful. Treatment is difficult and may include weight loss and possible surgery.</t>
  </si>
  <si>
    <t>Boursier V, Pecking A, Vignes S</t>
  </si>
  <si>
    <t>Abstract
Painful fat syndrome or lipoedema is a distinct clinical condition, characterised by bilateral and symmetrical enlargement of the upper and lower leg with tenderness, but excluding the feet. Lipoedema occurs almost exclusively in females, and no male patient has been reported in the literature published in English. We report on an extremely rare presentation of lipoedema in a male patient. A thorough study based on the case history, physical manifestations, and magnetic resonance imaging (MRI) provided valuable clues for a differential diagnosis. Conservative treatment using weight reduction, compression-stocking application, and diuretic therapy was not effective. Tumescent liposuction with postoperative pressure garments provided a satisfactory treatment.</t>
  </si>
  <si>
    <t>Chen SG1, Hsu SD, Chen TM, Wang HJ.</t>
  </si>
  <si>
    <t>Abstract
Because of the lifelong and often progressive course and the mental trauma to the patients, lipoedema is an important dermatologic disorder. Complex physical therapy programs were introduced as a standard therapy years ago and can achieve an impressive oedema reduction. Liposuction in tumescent local anesthesia with vibrating microcannulas has proved to be a new effective treatment. A targeted and permanent reduction of the fat tissue leads to an increased quality of life due to an improved appearance, reduced tendency to swelling and less pain.</t>
  </si>
  <si>
    <t>Meier-Vollrath, Schmeller</t>
  </si>
  <si>
    <t>Leitlinie Lipödem der Beine</t>
  </si>
  <si>
    <t>V. Wienert, E. Földi, W. Schmeller, E. Rabe</t>
  </si>
  <si>
    <t>Summary
Modern aspects of pathophysiology, symptoms, diagnosis and therapy in lipedema are presetned. Within recent years the development of new techniques in local anaesthesia and surgery has revolutionized therapy. By using surgical and conservative methods (tumescent liposuction and combined decongetive therapy) a normalization of body proportions and a reduction of subjective and objective symptoms with a distinct improvement in the quality of life can be achieved.</t>
  </si>
  <si>
    <t>Summary
Lipoedema: Improved Quality of Life
by Combination of Therapies
Lipoedema is a chronic progressive disease
with increased fat volumes mainly of the legs,
causing body disproportion together with orthostatic
oedema, pain and bruising. Early diagnosis
can be achieved by clinical symptoms.
Complex physical therapy with manual lymphatic
drainage, compression and physiotherapy
reduces oedema and complaints. Surgical
therapy with liposuction reduces circumscribed
fat volumes, improves body proportions
and diminishes oedema and bruising.
Following surgery physical therapy can be diminished
in intensity and number. Nowadays
the combination of physiotherapy and liposuction
is considered the optimal treatment regime
which can tremendously improve the patient's
quality of life.</t>
  </si>
  <si>
    <t>Lipödem: Verbesserte Lebensqualität
durch Therapiekombination
Lipoedema: Improved Quality of Life
by Combination of Therapies</t>
  </si>
  <si>
    <t>Meier-Vollrath, Schneider, Schmeller</t>
  </si>
  <si>
    <t>Abstract
Lipoedema is a form of lipodistrophy, which consists of abnormal accumulation of fat in subcutaneous tissue of the lower limbs. It does not cause any disease and it has not been reported association with malignity. We describe a 63-year-old woman occurring of Kaposi sarcoma on the lipoedema base.</t>
  </si>
  <si>
    <t>Ekmekci TR1, Ayabakan O, Sakiz D, Koslu A</t>
  </si>
  <si>
    <t>Abstract
"The case of a 22-year-old patient who suffered from lipoedema of the lower limbs and underwent aesthetic
surgery for varicose veins is reported. After surgery the patient started to present a sensation of heaviness,
oedema and tiredness of the limbs. It was observed that the haematomas took about eight months to
disappear. The diameter of the legs increased by 4 centimetres in this period. The aim of this publication is to
warn about this happening in patients suffering from lipoedema who are then submitted to varicose vein
surgery."</t>
  </si>
  <si>
    <t>Godoy JMP,  Godoy MFP, Hayashida M</t>
  </si>
  <si>
    <t>Abstract. In vivo measurements in 26 female patients with lipedema and cellulite parameters were carried out before and after therapy by means of complex physical decongestive therapy (CPDT) including manual lymph drainage and compression as main components and/or shock wave therapy (SWT). Oxidative stress parameters of blood serum and biomechanic skin properties/smoothening of dermis and hypodermis surface were evaluated. Oxidative stress in lipedema and cellulite was
demonstrated by increased serum concentrations of malondialdehyde (MDA) and plasma protein carbonyls compared with  healthy control persons. Both MDA and protein carbonyls in blood plasma decreased after serial shock wave application and CPDT. The SWT itself and CPDT itself lead to MDA release from edematous tissue into the plasma. Obviously both therapy types, SWT and CPDT, mitigate oxidative stress in lipedema and cellulite. In parallel SWT improved signiﬁcantly the biomechanic skin properties leading to smoothening of dermis and hypodermis surface. Signiﬁcant correlation between
MDA depletion of edematous and lipid enriched dermis and improvement of mechanic skin properties was demonstrated. From these ﬁndings it is concluded, that a release of lipid peroxidation (LPO) products from edematous dermis is an important sclerosis-preventing effect of SWT and/or CPDT in lipedema and cellulite. Expression of factors stimulating angiogenesis and lymphangiogenesis such as VEGF was not induced by SWT and/or CPDT and, therefore, not involved in beneﬁcial effects by
SWT and/or CPDT</t>
  </si>
  <si>
    <t>Siems W, Grune T, Voss P, Brenke R</t>
  </si>
  <si>
    <t>Abstract
OBJECTIVE:
Many investigations and treatments exist for lower limb lymphoedema. We undertook a survey on the management of this condition by vascular surgeons and the resources available for its treatment in the UK.
DESIGN:
A questionnaire was designed to assess the management of lymphoedema.
MATERIALS AND METHOD:
A postal questionnaire was sent to all members of the The Vascular Society of Great Britain and Ireland.
RESULTS:
251/440 (57%) consultant surgeons returned a completed questionnaire comprising 45.3% teaching hospital and 54.7% district general hospital (DGH) consultants. 77.9% of the consultants saw less than 10 patients annually with lymphoedema. The commonest causes of lymphoedema were primary lymphoedema (99.3%) and malignancy (37.1%). Lipoedema, a cause of limb swelling was only seen or recognised by 46.2% of the consultants. The commonest investigations performed were a duplex scan, lymphoscintigram, full blood count and urea and electrolytes. The common methods of confirming lymphoedema were either by lymphoscintigram (54.5%) or from a diagnosis of exclusion (33.7%). Lymphoedema physiotherapy was available only to 53.8% of the consultants. Surgery was performed by 10.5% of consultants. 73.4% of the consultants believed that lymphoedema is managed inadequately and 72.9% believed that resources are insufficient in the UK for this condition.
CONCLUSION:
In the UK the majority of vascular consultants see less than 10 patients annually with lymphoedema. Very few patients undergo confirmation of this diagnosis with non-invasive investigation and very few consultants perform surgery. Management of this condition is perceived by the consultants to be poor, with a lack of resources and particular shortage of lymphoedema physiotherapists. Centralisation of these services may be a way of improving this condition.</t>
  </si>
  <si>
    <t>Tiwari A1, Myint F, Hamilton G.</t>
  </si>
  <si>
    <t>Summary
The number of patients with peripheral vessel disease rises
steadily due to age and way of living. For this reason the
clinical interest in more advanced techniques is obvious to
diagnose early and easily the impaired peripheral perfusion.
A new method named O2C (oxygen to see), allows
to record simultaneously the postcapillary oxygen saturation,
the amount of haemoglobin and the blood flow in
the microcirculation. This combination of tissue parameters
inaugurates additional possibilities to examine the patient.
The method of O2C will be explained in detail and compared
to well-known methods, such as transcutaneous
oxygen electrodes (tcpO2). Stepwise the procedure is outlined
to examine patients with peripheral arterial disease
(PAD), wounds and particularly patients with venous efflux
problems. Further aspects for the examination of intact skin
and tissues beneath, such as muscles is given. Finally the
possibility to monitor oxygen metabolism in tissue is explained
and its importance as functional parameter. The citation
of normal values from literature sums up the overview
of clinical fields of application.</t>
  </si>
  <si>
    <t>Krug</t>
  </si>
  <si>
    <t>Summary
Combined decongestive therapy (CDT) in lipedema can only reduce edema, not the fat components; therefore only a portion of the symptoms can be treated. In contrast liposuction is able to reduce the increased volume of fatty tissue; it also decreases the tendency to develop edema. Only by combining conservative and surgical therapy regimens optimal results can be achieved. From the theoretical and practical point of view nowadays in lipedema grade I, II and partially grade III conservative treatment along can be considered as an insufficient therapy.</t>
  </si>
  <si>
    <t>Schmeller</t>
  </si>
  <si>
    <t>Mesotherapy and Cellulite</t>
  </si>
  <si>
    <t>Dr. Gustavo Leibaschoff</t>
  </si>
  <si>
    <t>Introductary paragraph
Anatomy of the lymphatic system
In contrast to blood vessels where arteries and veins form a closed circulatory system driven by the pumping function of the heart, the lymphatic system consisting of the initial lymphatics, precollectors, collectors, thoracic duct, ductus lymphaticus dexter, ductus thoracicus sinister and a multitude of lymph nodes forms only a half circulation. The initial lymphatics, also known as lymph capillaries, begin as blind-ending sacks or finger-like tubes in the interstitium. With a diameter of 0.05 mm they are distributed as a capillary network throughout the skin with mesh size of 0.5 mm. Valve-less lymphatic capillaries are fitted to the surrounding tissue by a fibrous net of anchoring filaments, which also serve to maintain patency. An increase of pressure and the resulting expansion of the interstitium, such as produced by edema, pull on the anchor filaments opening overlapping endothelial cells of the initial lymphatics. Stretching and pulling of the anchoring filaments cause the overlapping zones of endothelial cells, first described by Castenholz, to form intercellular openings, which act as lymphatic gateways allowing for entrance of pre-lymph into the lumen of the initial lymphatics (Figure 1).</t>
  </si>
  <si>
    <t>Lymphology</t>
  </si>
  <si>
    <t>Only a few years ago, operations on patients with lipoedema were refused by the lympho-scientific associations. More recently liposuctions have become acknowledged operations. As the lymphatic system may be affected with this condition, the operations have to be performed gently. To minimize the risk of a postoperative lymphoedema our patients have to undergo a postoperative programme.</t>
  </si>
  <si>
    <t>Schingale</t>
  </si>
  <si>
    <t>Fat saturation sections on magnetic resonance imaging (MRI) (Figures 1 and 2) reveal multiple diffuse cutaneous fat globules of the legs consistent with lipedema.</t>
  </si>
  <si>
    <t>Fonder M, Loveless J, Cohen BA</t>
  </si>
  <si>
    <t>Vignes S</t>
  </si>
  <si>
    <t>Abstract
Only a limited number of studies on cellulite have been published in the international literature and many of them reach somewhat antithetical conclusions. Consequently, it is not yet possible to reconcile the extreme differences of opinion which have lingered on for years concerning the nature of this disorder, as well as its origin and even the most basic aspects of its histopathological classification. It does not even have a recognized name: in fact, the term 'cellulitis' is used in scientific English to indicate a spreading gangrenous infection of the subcutaneous cellular tissue. The other terms used from time to time [panniculitis, lipodystrophy, edematofibrosclerotic panniculitis (EFP), liposclerosis, lipoedema, etc.] have quite different morphological and pathogenetic connotations in general. Over the last few decades, three major conflicting theories have emerged in relation to the ethiopathogenesis of cellulite. These indicate, respectively, the following causes: 1. Oedema caused by excessive hydrophilia of the intercellular matrix. 2. A homeostatic alteration on a regional microcirculatory level; this pathogenetic theory is summarized in a synthetic and self-explanatory denomination: EFP. 3. A peculiar anatomical conformation of the subcutaneous tissue of women, different from male morphology. These theories must all now be updated in the light of recent advances on the sophisticated and composite physiopathology of the adipose organ - which acts not only as a control device which regulates the systematic equilibrium of energy and modulates the food intake and the metabolism of other tissue substrate through a multiple glandular secretion of hormones and parahormones.</t>
  </si>
  <si>
    <t>Terranova F1, Berardesca E, Maibach H.</t>
  </si>
  <si>
    <t>"Abstract
BACKGROUND: 
Lipedema is a rare and painful disease in women. Until recently, it could be treated only by conservative methods (combined physical therapy).
OBJECTIVE: 
To determine the efficacy and safety of surgery (liposuction) concerning appearance and associated complaints.
METHODS: 
Twenty-eight patients, who had undergone conservative therapy over a period of years, were treated by liposuction under tumescent local anesthesia with vibrating microcannulas. Twenty-one could be reevaluated after an average of 12.2 (1-26) months.
RESULTS: 
All showed great improvement, with normalization of body proportions. Additionally, spontaneous pain, sensitivity to pressure, and bruising either disappeared completely or improved markedly. Other than minor swelling for a few days, no complications could be observed following surgery. All patients reported a tremendous increase in their quality of life. Physical therapy had to be continued to a much lower degree.
CONCLUSION: 
Tumescent liposuction has proved to be a safe and effective treatment for lipedema."</t>
  </si>
  <si>
    <t>Schmeller W, Meier-Vollrath I</t>
  </si>
  <si>
    <t>Chapter 3  pages 10-15
Lipedema and Lympatic Edema                                                                                                                                                                                                             Lymph transported from the periphery to the center in this semicircular system essentially consists of
products which cannot be transported via the venous system. Among these products plasma proteins represent the main protein load. They are transported within the water load and are accompanied by immobile cells, foreign substances, and long-chained fatty acids.</t>
  </si>
  <si>
    <t>Cornely ME</t>
  </si>
  <si>
    <t>Der richtige Kompressions- strumpf beim Lipodem</t>
  </si>
  <si>
    <t>Vollmer</t>
  </si>
  <si>
    <t>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</si>
  <si>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Lymphgefäßschädigung
durch Liposuktion?
Eine immunhistologische Untersuchung
Lymphatic system damage by liposuction?
An immunohistological examination</t>
  </si>
  <si>
    <t>W. Schmeller1, M. Tronnier2, E. Kaiserling3</t>
  </si>
  <si>
    <t>Lipoedema, a disease in women, is characterized by circumscribed accumulation of subcutaneous fat, mainly in the legs, with oedema, pain by tension and pressure and hematomas. Diagnosis can be achieved by clinical signs and symptoms. Up to now, only conservative therapy by manual lymphatic drainage, compression and physiotherapy was possible. Nowadays, surgical therapy with liposuction in tumescent local anaesthesia (TLA) can improve quality of life consdierably by correcting mophology and discomfort. The combination of both therapeutic regimens is the new standard of treatment.</t>
  </si>
  <si>
    <t>Lipodem Aktuelles zu einem weitgehend unbekannten Krankheitsbild
Lipeodema New Facts of a Fairly Unknown Disease</t>
  </si>
  <si>
    <t>Summary
Lipoedema: a new therapy regimen
  Lipoedema, a disease in women, is characterised by circumscribed accumulation
of subcutaneous fat, mainly in the legs, with oedema, tension pain, tenderness
and haematomas.
  Up to now only conservative therapy by manual lymphatic drainage, compression
and physiotherapy has been possible.
  Nowadays surgical therapy with liposuction under tumescent local anaesthesia
(TLA) can improve quality of life considerably by correcting morphology
and alleviating symptoms.
  When performed by experienced surgeons using modern techniques, liposuction
is very safe and highly effective.</t>
  </si>
  <si>
    <t>Wilfried Schmeller, Ilka Meier-Vollrath</t>
  </si>
  <si>
    <t>Die Lymphologie umfasst die Lehre
der Erkrankungen der Lymphgefäße,
beginnend im interstitiellen Raum
der Haut und endend an den Wiedereintrittsstellen
der Lymphflüssigkeit
in das venöse System im Bereich
des rechten und linken Venenwinkels.
Sie ist nicht befasst mit den hämatologischen
Erkrankungen, die sich im
Bereich der Lymphknoten selber abspielen.</t>
  </si>
  <si>
    <t>Lymphologische
Liposkulptur</t>
  </si>
  <si>
    <t>Summary
In 10 patients, lymphatic drainage was studied before and after liposuction of the legs, employing dynamic lymph scintigraphy. The data (comparison of right/left, stress/rest, before/after liposuction) were well reproducible. Lymphatic drainage was not altered significantly after liposuction as compared to pretherapeutic status. Particularly, no relevant disturbance of lymphatic drainage became evident. Our limited data indicate that liposuction does not cause relevant damage to lymph vessels.</t>
  </si>
  <si>
    <t>Lymphszintigraphie beim Lipodem</t>
  </si>
  <si>
    <t>Bender, Pleiss, Risse, Cornely, Seitz</t>
  </si>
  <si>
    <t>Summary
Following liposuction of patients with lipedema,
immuno-histological investigations
of the fatty aspirate were performed
using the marker D2-40, specific for lymphatic
endothelia. Neither lymph vessels
nor fragments of them could be observed.
From these results it can be assumed
that vibrating liposuction in
tumescent local anesthesia does not
cause significant lymph vessel damage.</t>
  </si>
  <si>
    <t>Schmeller, Tronnier, Kaiserling</t>
  </si>
  <si>
    <t>Abstract
This paper provides the results of examination of 413 patients aged 15 to 79 years (mean age 43.2 years) with different stages of CVI seen from 1995 to 2005. A complex of methods was employed: the clinical nmltimodality examination, multilevel volumetric monitoring before and after daily orthostatic loading, occlusion plethysmography, multilevel ultrasound duplex scanning of the venous system arid subcutis as well as radiography. Only in the third of cases (n=149, 36.0%) was primarily of distal character attended by lesion of the foot and leg, with clear daily dynamics and dependence on the daily orthostatic loading-eaema proper. Two types of edema were distinguished: 1)with pronounced daily dynamics and return to the initial parameters in the morning hours (131 patients) and 2) with moderate daily dynamics of edema and the lack of return to the initial parameters in the morning hours (18 patients). Such difference stems from the type of coexistent lymphatic insufficiency (with a high and low drop). However, only the first type is initially determined by venous insufficiency. The majorityof this group patients were found to suffer thrombosis of the ti-bial veins in the presence of varicosity running a prolonged course. Hinetyone patients (22.0%) had a proximally oriented enlargement, with pronounced orthostasodependerice, of the muscle segments of the limb because of orthostasodependent phlebopaxhy. In the remaining 173 (41.9%) patients examined, vascular eaema was coupled with non-vascular causes of limb size enlargement (arthrosis of leg joints, lipoedema) or the latter ones were isblated. The aim of the present study was to analyze the causes of the syndrome of limb size enlargement in varicosity with the purpose of upgrading the efficacy and trend of the treatment.</t>
  </si>
  <si>
    <t>Tsukanov IuT1, Tsukanov AIu.</t>
  </si>
  <si>
    <t>El Darouti MA, Marzouk SA, Mashaly HM, El Nabarawi EA, Abdel-Halim MR, El Komy MM, Hafez VG, Abdel Reheem HM, Moussa KM</t>
  </si>
  <si>
    <t>Abstract
Fluorescence microlymphography (FML) is an almost atraumatic technique used to visualize the superficial skin network of initial lymphatics through the intact skin of man. Visualization was performed with an incident light fluorescence microscope following subepidermal injection of minute amounts of FITC-dextran 150,000 using microneedles. Emanating from the bright dye depot, the surrounding network of microvessels is filled, documentation performed by photography or video film. In congenital Milroy lymphedema, a lack of microlymphatics (aplasia) is typical while in other primary lymphedemas and in secondary lymphedema after mastectomy or irradiation of proximal lymph nodes, the network remains intact but the depicted area is enlarged. Lymphatic microangiopathy characterized by obliterations of capillary meshes or mesh segments develops in phleboedema with trophic skin changes, progressive systemic sclerosis and Fabry's disease. In lipedema, lymphatic microaneurysms are stained. Microlymphatic pressure may also be measured using FML. For this purpose, glass micropipettes are inserted into the capillaries by means of a micromanipulator and pressure is determined by the servo-nulling technique. Normal subjects produced significantly lower pressure (7.9 +/- 3.4 mmHg) compared to patients with primary lymphedema (15.0 +/- 5.1 mmHg, p&lt;0.001). This characteristic lymphatic hypertension may be improved by complex physiotherapy or local application of prostaglandins. Additionally, a modification of the FML procedure can be used to measure lymphatic capillary flow velocity in controls and patients. FML is suited to confirm the clinical diagnosis of lymphedema, contributes to distinguish among various forms of edema, and is useful in clinical research. In addition, FML has also become a tool for experimental animal studies including the depiction of gastric microlymphatics, the measurement of flow velocity in the naked mouse tail, and in evaluation of lymphangiogenesis in a model of Milroy disease.</t>
  </si>
  <si>
    <t>Bollinger A1, Amann-Vesti BR</t>
  </si>
  <si>
    <t>Conclusion: There is a significant need for an increase
in the number of inpatient treatment centers
to further meet the needs of people
suffering from lipedema and lipo-lymphedema.
The medical community needs to
be educated about these diseases and
their differential diagnosis from obesity.
As therapists, we treat the symptoms of
the disease. There is an urgent need for
further research to determine the cause/s
of these disabling conditions. Successful
treatment of individuals with lipedema
and lipo-lymphedema requires total dedication
of the patient and staff as well as
caregiver support. Finally, there may be a
genetic component to lipedema and lipolymphedema.
Therefore, it is vitally important
to educate families about the signs
and symptoms of both conditions so they
may seek early intervention if symptoms
are present.</t>
  </si>
  <si>
    <t>Functional Gains with Lipo-Lymphedema Treatment</t>
  </si>
  <si>
    <t>Ryan S</t>
  </si>
  <si>
    <t>Abstract
LEARNING OBJECTIVES:
After studying this article, the participant should be able to: 1. Discuss the initial evaluation of a patient presenting with lower extremity enlargement. 2. Distinguish underlying medical conditions causing lower extremity enlargement, including lymphedema and lipedema. 3. Discuss appropriate management and treatment for patients presenting with these conditions.
BACKGROUND:
Given the epidemic of obesity in the United States, many patients will consult the plastic surgeon with complaints of lower extremity enlargement secondary to "fat legs." In addition to cosmetic disfigurement, some patients may suffer from underlying medical conditions that are responsible for their symptoms. Knowledge of these other causes, including lymphedema and a disorder of abnormal fat deposition known as lipedema, ensures appropriate management and/or surgical treatment for affected patients.
METHODS:
Initial evaluation for lower extremity enlargement should include a discussion of pertinent medical history and a focused physical examination for findings that might indicate a pathologic underlying cause. When indicated, patients should undergo additional testing, including radiologic studies, to confirm their diagnoses.
RESULTS:
For those patients found to have lymphatic dysfunction, conservative management, such as massage therapy, use of compression garments, and limb elevation, should be initially recommended. Excisional or suction-assisted lipectomy may be considered in patients who fail conservative therapy. More extensive consultation with the plastic surgeon is recommended for patients seeking aesthetic improvement in contour and shape of large legs without a specified underlying abnormality.
CONCLUSIONS:
Patients with lower extremity enlargement may present to the plastic surgeon unsure of the specific cause of their deformity. A broad differential diagnosis exists for their presentation, which can be narrowed by using the common features and unique manifestations of the conditions.</t>
  </si>
  <si>
    <t>Warren AG, Janz BA, Borund LJ, Slavin SA</t>
  </si>
  <si>
    <t>"Liposuction is a commonly performed procedure to remove localized deposits of fat. Liposuction under general anesthesia is associated with significant morbidity and risk of mortality. Dermatologic surgeons have made significant contributions in this field. Tumescent liposuction using microcannuale under local anesthesia, as practised by dermatologic surgeons is safe and effective. This article describes the procedure of microcannular tumescent liposuction."</t>
  </si>
  <si>
    <t>Jayashree</t>
  </si>
  <si>
    <t xml:space="preserve"> “We wish to describe a clinical syndrome, lipedema of the legs, which is frequently very distressing. In our experience it affects solely women. The chief complaint is of swelling of the legs and feet...On questioning, the physician may elicit that enlargement of the limbs has always been generalized and symmetrical. The swelling below the knees is accentuated when patients are on their feet much and in warm weather. Aching distress in the legs is common... Occasionally, a patient feels, that her large legs have ‘ruined her life.’ Many are ‘ashamed’ of their legs.”</t>
  </si>
  <si>
    <t>Klose G, Stroessenreuther, RHK</t>
  </si>
  <si>
    <t>Abstract
Lipedema is characterized by symmetric lower extremity enlargement secondary to the deposition of fat. Lipedema is not rare, but it is commonly misdiagnosed as lymphedema. We describe a 20-year-old woman with massive lower extremity enlargement that did not respond to compression therapy. Magnetic resonance imaging of the lower extremities helped to confirm the diagnosis.</t>
  </si>
  <si>
    <t>Fonder MA, Loveless JW, Lazarus GS</t>
  </si>
  <si>
    <t>Introduction: In the scientific literature complaints in patients with lipoedema are described
as pain due to pressure or as tenderness.
Objective: To better classify the quality of pain in lipoedema and to find out about the
extent of complaints.
Methods: 50 patients with lipoedema stage II received a questionnaire with 30 items
containing adjectives of sensory and affective pain qualities. For these items they
could choose between »fits exactly«, »fits fairly well«, »fits little« or »does not fit«. In
addition, patients were asked to describe their complaints with their own words.
Results: In most cases the items pressing and lumpish were chosen. Many patients
used the characterizations heavy, tearing, distressing, enervating, fierce, unbearable,
exhausting, and pinching. The median values of all the patients´ sensory and affective
scores showed – compared to people with chronic pain – »average« values. However,
by using their own words, the complaints were often described as extremely
burdensome.
Conclusion: For describing pain in lipoedema only few items were used by the patients.
There were great interindividual variations. Aspects of pain can be quite burdensome;
they should be used in the characterization and the grading of lipoedema.
Key words: lipedema, pain assessment, pain experience scale</t>
  </si>
  <si>
    <t>Schmerzen beim Lipödem
Versuch einer Annäherung
Pain in lipoedema
Try an approach</t>
  </si>
  <si>
    <t>Osamu Ohtani and Yuko Ohtani</t>
  </si>
  <si>
    <t>Abstract
The case of a 56-year-old patient suffering from morbid obesity associated with lymphoedema of the lower
limbs is reported. A clinical diagnosis of idiopathic cyclic oedema and stage II lipo-lymphoedema was made,
characterized by hardened oedema which was irreversible during resting, and the presence of varicosities in
the lower medial third of the limbs. The limb circumferences were measured. Lymphatic drainage was chosen
as treatment for 15 days, which led to a reduction in the circumference of the limb. After this, the patient
missed treatment for about 15 days and again presented with an increase of the oedema, but this increase
improved with rest. An Unna boot was chosen due to the difficulty of using contention stockings or bandages.
The association of the Unna boot accelerated the reduction of the oedema.
In conclusion, the differentiation between lipoedema and lipo-lymphoedema is difficult, so a successful treatment
was achieved with the association of several therapies, including the use of a multidisciplinary healthcare
team.</t>
  </si>
  <si>
    <t>José Maria Pereira de Godoy1, Maria de Fátima Guerreiro Godoy2, Paula Fernanda Solleira3</t>
  </si>
  <si>
    <t>ABSTRACT
Lipedema is a disproportional obesity
for which evidence-based treatment is not
currently available. We studied whether
complete decongestive physiotherapy (CDP)
alone or combined with intermittent
pneumatic compression (IPC) could improve
the treatment outcome in women with
lipedema using a prospective, randomized
trial. Eleven patients received CDP (60 min)
and thirteen CDP (30 min) plus IPC (30 min)
once daily in a 5-day-course. Subsequent to
drainage, all subjects received multilayered
compression bandaging, physical exercise and
skin care. Treatment efficacy was evaluated
by limb volume reduction. Both groups
achieved significant reductions in mean lower
extremity volume (p&lt;0.05). The addition of
IPC is safe, although it provides no synergistic
benefit to CDP in leg volume reduction under
these study conditions.</t>
  </si>
  <si>
    <t>G. Szolnoky, B. Borsos, K. Bársony, M. Balogh, L. Kemény</t>
  </si>
  <si>
    <t>Chapter 7 Lipedema</t>
  </si>
  <si>
    <t>Abstract
Lipedema is a common but rarely diagnosed disease or frequently confused with obesity. Patients are almost exclusively women. It is characterised by symmetrical, circumscribed, in advanced form deforming fat tissue accumulation on the legs that is associated with lymphedema. Spontaneous pain, pain to pressure and tendency to hematoma are characteristic. One of the possible causes of a fat leg, that is a very common complaint, is lipedema. Main differential diagnoses are obesity, lipohypertrophy and primary and secondary lymphedema. It is often associated with chronic venous and lymphatic insufficiency, early degenerative articular disease and obesity. The disease is rarely recognized and the treatment modalities are not widely known. Therefore patients feel very frustrated that leads to psychologic disorders. Until recently only conservative treatment was possible (combination of manual or intermittent pneumatic drainage, compression bandages and garments and physiotherapy). More recently surgical intervention (liposuction) is also included in the treatment options. The significance of lipedema is due not only to the disease itself, but also to the combination of lipedema and the group of associated and secondary diseases (articular and venous diseases, lymphedema, obesity, psychologic disorders). The more diseases coexist, the worse is the prognosis of lipedema itself. To prevent and delay this disease, it is indispensable to recognise it as early as possible and to treat it expertly and follow up patients suffering from lipedema.</t>
  </si>
  <si>
    <t>Wenczl E, Daróczy J.</t>
  </si>
  <si>
    <t>Abstract
Lymphatic disease is quite prevalent, and often not well clinically characterized. Beyond lymphedema, there is a broad array of human disease that directly or indirectly alters lymphatic structure and function. The symptomatic and objective presentation of these patients can be quite diverse. In this review, we have attempted to provide a systematic overview of the subjective and objective spectrum of lymphatic disease, with consideration of all of the categories of disease that primarily or secondarily impair the functional integrity of the lymphatic system. Lymphedema is discussed, along with chromosomal disorders, lymphangioma, infectious diseases, lymphangioleiomyomatosis, lipedema, heritable genetic disorders, complex vascular malformations, protein-losing enteropathy, and intestinal lymphangiectasia.</t>
  </si>
  <si>
    <t>Radhakrishnan K, Rockson SG.</t>
  </si>
  <si>
    <t>Abstract
The population of morbidly obese patients, along with the incidence of lymphedema and massive localized lymphedema associated with this condition, is increasing. A 5-year retrospective review of data (2000-2005) shows that the percentage of patients &gt;350 lb in the authors' clinic population increased from approximately 7% to 11% and 75% of their morbidly obese patients (body mass index &gt;40) had or have lymphedema. After a differential diagnosis between lipedema and lymphedema (primary or secondary) has been made, lymphedema management options include compression bandaging, manual lymphatic drainage, and localized surgeries. The treatment of morbidly obese lymphedema patients requires additional staff time and specialized equipment to move or position them and may be confounded by other conditions (eg, heart failure and venous insufficiency) that contribute to edema. Lymphedema treatments have been found to be useful, providing patients are able to follow treatment guidelines, especially with regard to weight control. In the authors' experience, massive localized lymphedema will recur unless the primary issue of obesity is addressed. Establishing clear criteria and patient participation guidelines before initiating a comprehensive localized lymphedema program will improve outcomes.</t>
  </si>
  <si>
    <t>Fife CE, Carter MJ.</t>
  </si>
  <si>
    <t>Kenani N1, Ghariani N, Trimèche M, Belajouza C, Denguezli M, Nouira R</t>
  </si>
  <si>
    <t>Abstract
Lymphoedema is a clinical manifestation of an impaired lymphatic drainage with accumulation of lymphatic fluid. Lipoedema is characterized by bilateral enlargement of the legs and/or arms due to abnormal deposition of fatty tissue, which accumulates fluid. Conservative treatment including compressions garments and lymphatic drainage is suitable to prevent ongoing clinical deterioration although both diseases cannot be cured. The ability to properly diagnose lymphoedema and lipoedema is crucial to prevent the significant morbidity and loss of quality of life that is associated with this condition. It is imperative that patients with lymphoedema are referred to specially trained healthcare professionals to ensure optimal treatment. Continuous therapy with strict compliance of the patients is essential, and premature interruption is the most frequent mistake. Lipoedema is a different entity but patients are still fighting for acceptance. The mutual relation of lipoedema and obesity and the poor knowledge of the underlying mechanisms limit the acceptance of lipoedema as a relevant disease.</t>
  </si>
  <si>
    <t>Kröger K</t>
  </si>
  <si>
    <t>Abstract
Lipedema is a disproportional obesity featuring frequent hematoma formation due to even minor traumatic injuries. On the basis of clinical observations, complete decongestive physiotherapy diminishes the incidence of hematomas due to minor injuries beyond leg volume reduction. Hematoma development may be caused by altered capillary resistance (CR) or altered capillary fragility (CF). We measured capillary fragility (CF) before and after complex decongestive physiotherapy (CDP) to examine, whether CDP could reduce CF. 38 women with lipedema were included in the study. Twenty-one (21) patients were treated with CDP and 17 using exclusively moisturizers as the control group. CDP comprised once daily manual lymph drainage, intermittent pneumatic compression and multilayered short-stretch bandaging performed throughout a 5-day-course. CF was evaluated with the vacuum suction method (VSM) using Parrot's angiosterrometer in both groups. Decongestive therapy resulted in a significant reduction of the number of petechiae while no change was detected within the control group. Complete decongestive physiotherapy significantly reduced CF in patients with lipedema and this reduction may lead to reduced hematoma formation.</t>
  </si>
  <si>
    <t>Szolnoky G, Nagy N, Kovács RK, Dósa-Rácz E, Szabó A, Bársony K, Balogh M, Kemény L.</t>
  </si>
  <si>
    <t>Abstract
Lipoedema is a fat distribution disorder causing massive, bilaterally symmetrical enlargement of the lower and in some cases the upper extremities in women. The atraumatic, anatomically appropriate procedure of water jet-assisted liposuction available today represents a promising treatment for these patients who generally suffer from severe subjective and objective impairment. Liposuction treatment can bring long-term improvement if the operative technique focuses on lymph vessel preservation. Immunohistologic analyses show minimal evidence of lymph vessel structures in lipoaspirates. The histologic analysis of the aspirates documents a relatively specific removal ("apheresis") of primarily intact lipocytes with low vascular amount.</t>
  </si>
  <si>
    <t>Stutz JJ, Krahl D</t>
  </si>
  <si>
    <t>Chapter 13.4
Liposuction</t>
  </si>
  <si>
    <t>Schmeller W</t>
  </si>
  <si>
    <t>First paragraph
Lymphoedema is a debilitating, progressive and incurable pathological condition caused by a chronic imbalance between the production and transport of lymph within the lymphatic system. There are many reasons for this damage or disruption to the lymphatic system. Lymphoedema results in significant physical and psychological morbidity. Approximately 140–250 million people worldwide are affected by this condition, mostly in developing countries as a result of lymphatic filariasis, a parasitic infection transmitted by mosquitoes. In the majority of cases, treatment is non-curative, complex and requires a multidisciplinary clinical approach. Surgery takes place as a last resort when conservative treatment has proven ineffective to restore function, reduce comorbidity or the frequency of erysipelas attacks.                                                                                                  First paragraph Knowledge of both the morphology/pathomorphology and physiology/pathophysiology 
of adipose tissue is limited and the behaviour of fat tissue has not been widely researched. Changes in 
adipose tissue (hyperplasia, hypertrophy and atrophy) are defined differently and, as a consequence, diagnostic failures frequently occur. Figure 1 shows the complicated regulatory mechanisms which are responsible for lipolysis and lipogenesis.                                                                                                                                                   First paragraph Knowledge of both the morphology/pathomorphology and physiology/pathophysiology 
of adipose tissue is limited and the behaviour of fat tissue has not been widely researched. Changes in 
adipose tissue (hyperplasia, hypertrophy and atrophy) are defined differently and, as a consequence, diagnostic failures frequently occur. Figure 1 shows the complicated regulatory mechanisms which are responsible for lipolysis and lipogenesis.                                                                                                                                                         Q&amp;A</t>
  </si>
  <si>
    <t>JOBST
Dr Håkan Brorson MD
Professor Dr Etelka Földi
Dr Carolin Freccero MD, PhD
Professor Dr Wilfried Schmeller
Dr Harry Voesten</t>
  </si>
  <si>
    <t>Lipodem Leitlinie der Deutschen Gesellschaft fur Phlebologie</t>
  </si>
  <si>
    <t>Wienert, Foeldi, Junger, Partsch, Rabe, Rapprich, Schmeller, Stenger, Stucker, Waldermann</t>
  </si>
  <si>
    <t>Abstract
Lipoedema is a disease of women, characterised
by a circumscribed accumulation ofsubcutaneousfat,
mainly in the legs, with oedema,
hematomas, and pain from tension and
pressure. Up to now, only conservative treatment
with manual lymphatic drainage and
compression was possible.
Nowadayssurgical therapy with liposuction
under tumescent local anaesthesia can
not only improve morphology but can also
reduce complaints.When performed with
modern techniques by experienced surgeons,
liposuction is very safe and highly effective.
The combination of conservative and surgical
methods can considerably improve
quality of life.</t>
  </si>
  <si>
    <t>W. Schmeller · I. Meier-Vollrath</t>
  </si>
  <si>
    <t>Abstract
OBJECTIVE:
To assess for the first time the morphology of the lymphatic system in patients with lipedema and lipo-lymphedema of the lower extremities by MR lymphangiography.
MATERIALS AND METHODS:
26 lower extremities in 13 consecutive patients (5 lipedema, 8 lipo-lymphedema) were examined by MR lymphangiography. 18 mL of gadoteridol and 1 mL of mepivacainhydrochloride 1% were subdivided into 10 portions and injected intracutaneously in the forefoot. MR imaging was performed with a 1.5-T system equipped with high-performance gradients. For MR lymphangiography, a 3D-spoiled gradient-echo sequence was used. For evaluation of the lymphedema a heavily T2-weighted 3D-TSE sequence was performed.
RESULTS:
In all 16 lower extremities (100%) with lipo-lymphedema, high signal intensity areas in the epifascial region could be detected on the 3D-TSE sequence. In the 16 examined lower extremities with lipo-lymphedema, 8 lower legs and 3 upper legs demonstrated enlarged lymphatic vessels up to a diameter of 3 mm. In two lower legs with lipo-lymphedema, an area of dermal back-flow was seen, indicating lymphatic outflow obstruction. In the 10 examined lower extremities with clinically pure lipedema, 4 lower legs and 2 upper legs demonstrated enlarged lymphatic vessels up to a diameter of 2 mm, indicating a subclinical status of lymphedema. In all examined extremities, the inguinal lymph nodes demonstrated a contrast material enhancement in the first image acquisition 15 min after injection.
CONCLUSION:
MR lymphangiography is a safe and accurate minimal-invasive imaging modality for the evaluation of the lymphatic circulation in patients with lipedema and lipo-lymphedema of the lower extremities. If the extent of lymphatic involvement is unclear at the initial clinical examination or requires a better definition for optimal therapeutic planning, MR lymphangiography is able to identify the anatomic and physiological derangements and to establish an objective baseline.</t>
  </si>
  <si>
    <t>Lohrmann C, Foeldi E, Langer M.</t>
  </si>
  <si>
    <t>Abstract
Lipofibromatosis is a slow-growing, childhood soft-tissue neoplasm that is often confused with other conditions. We report a patient with lipofibromatosis causing extremity enlargement at birth. The lesion initially was thought to be a vascular anomaly or lipedema on clinical and MRI examination. When involving the lower extremity, diffuse lipofibromatosis must be differentiated from more common causes of lower limb enlargement in children: lymphatic malformation, lymphedema, or lipedema. Compared with these more frequent conditions, lipofibromatosis usually causes less morbidity. Management of the tumor includes observation or excision. Because complete extirpation of the lesion is difficult, the recurrence rate is high.</t>
  </si>
  <si>
    <t>Greene AK, Karnes J, Padua HM, Schmidt BA, Kasser JR, Labow BI.</t>
  </si>
  <si>
    <t>Abstract
Overweight and obesity is a public health problem in Hungary and in the Western world. It is important to underline that obesity is an illness and an important risk factor for several skin and other diseases. An overview of skin diseases caused or aggravated by obesity (acanthosis nigricans, acrochordons, keratosis pilaris, hyperandrogenism, stria, adiposis dolorosa, lymphoedema, chronic venous insufficiency, plantar hyperkeratosis, lipoedema, skin infections, acne inversa, psoriasis, tophi) helps us to look and see as well. Look for the possibility of skin infections as it helps the early diagnosis and to avoid complications. Draw patients' attention to the preventive importance of skin care. In case of an obese patient the usual dosage of most local and systemic drugs should be modified. It must be kept in mind that obesity directly or indirectly starts unfavorable processes in almost all organ systems. Therefore, only a multidisciplinary care may secure treatment and rehabilitation of obese patients. Dermatological and lymphological care is often part of the rehabilitation.</t>
  </si>
  <si>
    <t>Wenczl E</t>
  </si>
  <si>
    <t>Abstract
Lymphedema results from impaired lymphatic transport with increased limb volume. Primary and secondary forms can be distinguished. Secondary lymphedema of the upper limb is the most frequent in France. A 2-cm difference on any segment of the limb confirms the diagnosis of lymphedema. Calculated lymphedema volume using the formula for a truncated cone is required to assess the efficacy of treatment and to monitor follow-up. Primary lymphedema is sporadic but rarely familial. Lymphoscintigraphy is useful in the primary form to evaluate precisely lymphatic function of the two limbs. Erysipelas is the main complication,but psychological or functional discomfort may occur throughout the course of lymphedema. Lipedema is the main differential diagnosis, defined as an abnormal accumulation of fat from hip to ankle and occurs almost exclusively in obese women.</t>
  </si>
  <si>
    <t>Vignes S1, Coupé M, Baulieu F, Vaillant L</t>
  </si>
  <si>
    <t>Abstract
Lipedema is a condition characterized by swelling and enlargement of the lower limbs due to abnormal deposition of subcutaneous fat. Lipedema is an under-recognized condition, often misdiagnosed as lymphedema or dismissed as simple obesity. We present a series of pedigrees and propose that lipedema is a genetic condition with either X-linked dominant inheritance or more likely, autosomal dominant inheritance with sex limitation. Lipedema appears to be a condition almost exclusively affecting females, presumably estrogen-requiring as it usually manifests at puberty. Lipedema is an entity distinct from obesity, but may be wrongly diagnosed as primary obesity, due to clinical overlap. The phenotype suggests a condition distinct from obesity and associated with pain, tenderness, and easy bruising in affected areas.</t>
  </si>
  <si>
    <t>Child AH, Gordon KD, Sharpe P, Brice G, Ostergaard P, Jeffery S, Mortimer PS</t>
  </si>
  <si>
    <t>"BACKGROUND Many surgeons consider liposuction using tumescent local anesthesia (TLA) to be a safe technique, but when TLA has been combined with other techniques, such as general anesthesia or intravenous medication, or when the guidelines associated with TLA have been violated, serious complications
and deaths have occurred. This has resulted in uncertainty concerning the safety of liposuction using TLA, which this article seeks to resolve.
OBJECTIVE To investigate whether liposuction using TLA is a safe procedure.
METHODS The same surgeon performed liposuction using exclusively TLA in 3,240 procedures. Detailed records were kept of the complications that occurred.
RESULTS In a series of 3,240 procedures, no deaths occurred, and no complications requiring hospitalization were experienced. In nine cases, complications developed that needed further action.
CONCLUSIONS Liposuction using exclusively TLA is a proven safe procedure provided that the existing guidelines are meticulously followed."</t>
  </si>
  <si>
    <t>Habbema L</t>
  </si>
  <si>
    <t>Abstract
Lipedema is a disease with unknown etiology presenting as bilateral and symmetric enlargement of the lower extremities due to subcutaneous deposition of the adipose tissue. Here we describe the histopathological features of the lipedema tissue and nonaffected adipose tissue obtained from a typical patient with severe lipedema. Immunohistochemical analyses indicated degenerative and regenerative changes of the lipedema tissue, characterized by crown-like structures (necrotizing adipocytes surrounded by infiltrating CD68+ macrophages; a feature commonly seen in obese adipose tissue) and proliferation of adipose-derived stem/progenitor/stromal cells (Ki67+CD34+ cells), respectively. These findings suggested increased adipogenesis in the lipedema tissue, which may further lead to hypoxia similar to that seen in obesity, resulting in adipocyte necrosis and macrophage recruitment. The confinement to the lower extremities and the difference from systemic obesity warrants further elucidation in future studies.</t>
  </si>
  <si>
    <t>Suga H, Araki J, Noriyuki A, Kato H, Higashino T, Yoshimura K</t>
  </si>
  <si>
    <t>"In early-stage lipoedema, the only sign can be the disappearance of the concave spaces on both sides of the Achilles tendon (filling of the retromalleolar sulcus) (Fig. 1). As the lipoedema progresses, the disorder becomes easier to recognizw. Characteristically, the feet are spared and the fat deposits begin abruptly aboce the malleoli causing a sharp demarcation between normal and abnormal tissue at the ankle (cuff sign of lipoedema) (Fig. 2)."</t>
  </si>
  <si>
    <t>Langendoen SI, Habbema L, Nijsten TEC, Neuman HAM</t>
  </si>
  <si>
    <t>Adipocytes are embedded in a unique extracellular matrix whose main function is to provide mechanical support,  in  addition  to  participating  in  a  variety  of  signaling  events.  During  adipose  tissue  expansion,  theextracellular matrix requires remodeling to accommodate adipocyte growth. Here, we demonstrate a general upregulation  of  several  extracellular  matrix  components  in  adipose  tissue  in  the  diabetic  state,  therefore implicating “adipose tissue fibrosis” as a hallmark of metabolically challenged adipocytes. Collagen VI is a highly enriched extracellular matrix component of adipose tissue. The absence of collagen VI results in theuninhibited expansion of individual adipocytes and is paradoxically associated with substantial improvements in whole-body energy homeostasis, both with high-fat diet exposure and in the ob/ob background. Collectively,our  data  suggest  that  weakening  the  extracellular  scaffold  of  adipocytes  enables  their  stress-free  expansionduring  states  of  positive  energy  balance,  which  is  consequently  associated  with  an  improved  inflammatory profile.  Therefore,  the  disproportionate  accumulation  of  extracellular  matrix  components  in  adipose  tissuemay not be merely an epiphenomenon of metabolically challenging conditions but may also directly contribute to a failure to expand adipose tissue mass during states of excess caloric intake.</t>
  </si>
  <si>
    <t xml:space="preserve">Tayeba Khan, Eric S. Muise, Puneeth Iyengar, Zhao V. Wang, Manisha Chandalia, Nicola Abate, Bei B. Zhang, Paolo Bonaldo, Streamson Chua,  and Philipp E. Scherer
</t>
  </si>
  <si>
    <t>Abstract
We report a familial Sotos syndrome in two children, boy and girl, aged 17 and 8 years, and in their 44 year old mother, who displayed normal intelligence at adult age, but suffered from insulin dependent diabetes mellitus, bronchial asthma, and severe lipedema. The underlying missense mutation, C2175S, occurred in a conserved segment of the NSD1 gene. Our findings confirm that familial cases of SS are more likely to carry missense mutations. This case report may prove useful to avoid underestimation of the recurrence rate of SS, and to demonstrate that the developmental delay may normalize, enabling an independent life and having an own family.</t>
  </si>
  <si>
    <t>Zechner U, Kohlschmidt N, Kempf O, Gebauer K, Haug K, Engels H, Haaf T, Bartsch O.</t>
  </si>
  <si>
    <t>Summary
A prospective single-center study with mail questionnaire – in most cases combined with
clinical controls – was carried out in 112 patients with lipedema after a period from 8
months to nearly 7 years following liposuction in tumescent local anesthesia.
With regard to morphology (body shape), patients showed reductions of fat volume in
circumscribed areas resulting in normalization of body proportions. With regard to complaints,
there was pronounced and clinically relevant improvement in spontaneous pain,
pain upon pressure, edema, hematomas and restriction of movement; in addition the selfassessment
concerning cosmetic appearance changed for the better and there was improvement
in quality of life. Statistical analyses of all examined items and of a summary item
(impairment) demonstrated that the success of liposuction was not dependent on the
women’s age; however, patients with more severe disease (stage II and III) showed better
improvement compared to patients in stage I. The success was similar after a period of
both one year and nearly seven years.
When performed by experienced surgeons, liposuction is a successful and effective
method with very few complications. As a result, less conservative treatment (decongestive
therapy, compression garments) is needed postoperatively.</t>
  </si>
  <si>
    <t>Langzeitveränderungen nach Liposuktion bei Lipödem
Long-term changes after liposuction in lipoedema</t>
  </si>
  <si>
    <t>W. Schmeller1, M. Hüppe2, I. Meier-Vollrath1</t>
  </si>
  <si>
    <t>Lipedema is a condition characterized by swelling and enlargement of the lower limbs due to abnormal deposition of subcutaneous fat. Lipedema is an under-recognized condition, often misdiagnosed as lymphedema or dismissed as simple obesity. We present a series of pedigrees and propose that lipedema is a genetic condition with either X-linked dominant inheritance or more likely, autosomal dominant inheritance with sex limitation. Lipedema appears to be a condition almost exclusively affecting females, presumably estrogen-requiring as it usually manifests at puberty. Lipedema is an entity distinct from obesity, but may be wrongly diagnosed as primary obesity, due to clinical overlap. The phenotype suggests a condition distinct from obesity and associated with pain, tenderness, and easy bruising in affected areas.</t>
  </si>
  <si>
    <t>Child AH1, Gordon KD, Sharpe P, Brice G, Ostergaard P, Jeffery S, Mortimer PS.</t>
  </si>
  <si>
    <t>Lipohyperplasia dolorosa and lymphedema are completely different disease entities, which are both, however, classified under lymphology. While in lipohyperplasia dolorosa a congenital lipid distribution disorder leads to a high volume insufficiency and the corresponding clinical symptoms, lymphedema is characterized by a congenital transport incompetence of the vessels or acquired disorders of transport capacity. Both lymphedemas of different genesis are familial volume alterations of the affected regions and the increase in volume is irreversible if not exclusively still in stage I or II. According to current knowledge the solid increase in volume by lymphedema is due to a malfunctioning biomechanism by which the release of additional proteoglycans in the homeostasis system of the fluid in the interstital space plays an important role. Removal of this tissue and the sponge-like substance of proteoglycans is the aim of therapeutic approaches. Manual lymph drainage and compression can evacuate the sponge but not remove it. Lymphological liposculpture is a successful dermatosurgical measure even for secondary lymphedema. Reduction of the necessity of complex hemostasis therapy to 20% of the initial value and an adjustment of the affected extremity on the healthy side, represent a clear improvement in quality of life of patients. The same dermatosurgical method, lymphological liposculpture, has been known for many years to fulfil the successfully proven purpose for the treatment of lipohyperplasia dolorosa by the removal of subcutaneous fatty tissue, present as hyperplasia and not hypertrophy. Tenderness and the necessity for complex hemostasis therapy are no longer present or no longer necessary after lymphological liposculpture for lipohyperplasia dolorosa. This condition is permanent because the congenital fatty masses do not reoccur following surgical removal. Lipohyperplasia dolorosa is therefore curable by lymphological liposculpture. For secondary lymphedema a drastic improvement in quality of life of the patient can be achieved by this method which is demonstrated by the adjustment of symmetry of the extremities and reduction or even avoidance of complex hemostasis therapy.</t>
  </si>
  <si>
    <t>Cornely ME. Hautarzt</t>
  </si>
  <si>
    <t>Abstract
AIM:
We evaluated the outcome and risks of tumescence liposuction in patients with advanced lipedema or Dercum's disease.
METHODS:
Six patients treated at a single center during the years 2004 to 2008 have been included. All patients were female and obese (body mass index 34 to 41.9; mean 38.2+/-3.8) with an age range from 29 to 78 years (mean 55.7+/-20.5 years), five of them had co-morbidities.
RESULTS:
The total amount of lipoaspirates varied between 1500 mL and 4800 mL. Pain could be reduced in all four patients with Dercum's disease. Large adipose tissue removing implies a better the outcome for pain. Patient's satisfaction was "high" or "very high" in 5 and "medium" in one. The most common adverse effect was met-hemoglobulinemia (N.=4).
CONCLUSION:
Tumescence liposuction is a treatment option for lipedema and Dercum's disease. With careful monitoring the procedure is safe even for patients in advanced stages, higher age and with co-morbidities.</t>
  </si>
  <si>
    <t>Wollina U, Goldman A, Heinig B.</t>
  </si>
  <si>
    <t>Abstract
The aim of the current study was to alert about dermatological alterations in the clinical evolution of lipo-lymphedema. The case of a 48-year-old patient is reported with clinical diagnosis of stage II lipo-lymphedema treated in the Angiology and Vascular Surgery Service of FAMERP. On physical examination the edema was hard, not reversible during rest, with nodules in the lower one-third of the limbs and a positive Stemmer's sign. The sizes of the nodules were different between legs. This report stresses the clinical findings and the differences in each disease. Additionally a review of publications is presented. The dermatological changes occurring in the evolution of lipedema may be associated with the evolution of lipo-lymphedema.</t>
  </si>
  <si>
    <t>Pereira De Godoy JM, De Moura Álvares R, Simon Torati JL, De Fátima Guerreiro Godoy M.</t>
  </si>
  <si>
    <t>Abstract
BACKGROUND:
A 23-year-old male was referred to our clinic with diagnosis of idiopathic isolated growth hormone deficiency. A detailed family history revealed short stature and swelling of legs which only affected females in four generations of his family.
METHODS:
Combined pituitary function tests revealed growth hormone deficiency, secondary hypothyroidism and hypoprolactinemia in the proband. His mother had hypoprolactinemia and growth hormone deficiency. A diagnosis of inherited combined pituitary deficiency due to a PIT-1 mutation was suspected in view of the short stature with associated multiple pituitary hormone deficiencies.
RESULTS:
A mutation was identified in PIT-1 (POU1F1), 196C&gt;T, which produces the amino acid change P24L in exon 1. The mutation was also found in the mother of the proband but not in his phenotypically normal half-sister.
CONCLUSION:
The case shows a novel association of two rare conditions Pit-1 mutation and lipoedema in a family that has not been described before. It also allows formulation of hypothesis on the interaction of growth hormone and sex steroids resulting in abnormal fat distribution in predisposed subjects at the time of puberty.</t>
  </si>
  <si>
    <t>Bano G1, Mansour S, Brice G, Ostergaard P, Mortimer PS, Jeffery S, Nussey S.</t>
  </si>
  <si>
    <t>Szolnoky G, Kemény L.</t>
  </si>
  <si>
    <t>Abstract
BACKGROUND:
Lipoedema is an accumulation of fat abnormally distributed in the lower limbs, and lymphoedema is oedema caused by a deficiency of the lymphatic system. High-resolution ultrasound operating at 20 MHz makes it possible to characterize dermal oedema.
OBJECTIVES:
The purpose of our study was to demonstrate that high-resolution ultrasound imaging of the skin can differentiate lipoedema from lymphoedema.
METHODS:
Sixteen patients with lymphoedema (22 legs), eight patients with lipoedema (16 legs) and eight controls (16 legs) were included. Patients with lipolymphoedema were excluded. Ultrasound examinations were carried out with a real-time high-resolution ultrasound device on three different sites for each lower limb. The images were then anonymized and examined by an independent dermatologist who was blind to the clinical diagnosis. A new series of images was examined by three dermatologists to check interobserver agreement.
RESULTS:
A significant difference in dermal thickness was observed between patients with lymphoedema and those with lipoedema and between patients with lymphoedema and controls. No significant difference in dermal thickness was shown between patients with lipoedema and controls at the thigh or ankle. Dermal hypo-echogenicity was found in at least one of the three sites in 100% of patients with lymphoedema, 12.5% of cases with lipoedema and 6.25% of the controls. Hypoechogenicity affected the entire dermis in all cases of lymphoedema except one. In cases of lipoedema and controls, hypoechogenicity was localized at the ankle and prevailed in the upper dermis. The expert correctly diagnosed all lower limbs with lymphoedema. No cases of lipoedema were diagnosed as lymphoedema. Exact interobserver agreement was excellent (0.98).
CONCLUSIONS:
High-resolution cutaneous ultrasonography makes it possible to differentiate lymphoedema from lipoedema. Obtaining a reliable diagnosis through high-resolution cutaneous ultrasonography might be valuable for improving the treatment of lipoedema and lymphoedema.</t>
  </si>
  <si>
    <t>Naouri M1, Samimi M, Atlan M, Perrodeau E, Vallin C, Zakine G, Vaillant L, Machet L</t>
  </si>
  <si>
    <t>Abstract
BACKGROUND AND PURPOSE:
Unclear extremity complaints are common symptoms of inpatients. In a subset of these patients, a clinical suspicion of deep vein thrombosis (DVT) results; this needs to be quickly and definitively clarified by a vascular physician. The question arose of how often a clinical suspicion of DVT was confirmed in an inpatient population and which alternative diagnoses were able to be made by angiologists.
PATIENTS AND METHODS:
In a retrospective analysis, all inpatients in the Angiologic Vascular Diagnostics Center of the University Hospital Halle, Germany, examined in 2007 for a suspicion of DVT were evaluated with respect to the definitively made diagnosis.
RESULTS:
In 213 (28.6%) of 745 suspected cases of DVT, a DVT was confirmed. In 532 patients (71.4%), DVT was excluded. In 314 of these patients, 436 alternative diagnoses were recorded in the diagnostic reports of angiologic examinations. In 38.6% (n = 168), other venous causes could be confirmed as the most common alternative diagnosis. There were chronic venous diseases in 28% (n = 122), superficial thrombophlebitis (n = 27), and tumor-related pelvic vein compression (n = 19). 17.4% (n = 76) exhibited lymphedema. In 13.3% (n = 58), a generalized edema was diagnosed. Arthrogenic causes followed with 12.8% (n = 56). Lipedema (5.3%) and hematoma (5%) could be verified as other important differential diagnoses. Rare causes were symptomatic or ruptured Baker's cysts (2.5%), erysipelas (2.5%), abscess, aneurysm, muscle tears, and tumors.
CONCLUSION:
The variety of alternative diagnoses in patients with clinical suspicion of DVT is high. The knowledge and systematic examination of potential, even rare differential diagnoses after exclusion of DVT are part of the repertoire of the vascular physician. Unnecessary and expensive, as well as onerous, diagnostic procedures on the patient can be avoided. Anticoagulation that was begun as a result of the suspicion of DVT can quickly be stopped.</t>
  </si>
  <si>
    <t>Taute BM1, Melnyk H, Podhaisky H</t>
  </si>
  <si>
    <t>Abstract
Lipedema is an underdiagnosed syndrome of unclear etiology, characterized by symmetric painful enlargement of the buttocks and lower extremities, which spares the feet. This enlargement is caused by the deposition of adipose tissue. It was first described by Allen and Hines in 1940, who observed that it had a female predilection; patients commonly had an associated family history. We describe a patient with classic lipedema and multiple lipomas of her arms and trunk.</t>
  </si>
  <si>
    <t>Pascucci A, Lynch PJ</t>
  </si>
  <si>
    <t>Abstract
Adiposis dolorosa (AD) is a rare disorder of painful nodular subcutaneous fat accompanied by fatigue, difficulty with weight loss, inflammation, increased fluid in adipose tissue (lipedema and lymphedema), and hyperalgesia. Sequential compression relieves lymphedema pain; we therefore hypothesized that whole body cyclic pneumatic hypobaric compression may relieve pain in AD. To avoid exacerbating hyperalgesia, we utilized a touch-free method, which is delivered via a high-performance altitude simulator, the Cyclic Variations in Altitude Conditioning™ (CVAC™) process. As a pilot study, 10 participants with AD completed pain and quality of life questionnaires before and after 20-40 minutes of CVAC process daily for 5 days. Participants lost weight (195.5 ± 17.6-193.8 ± 17.3 lb; P = 0.03), and bioimpedance significantly decreased (510 ± 36-490 ± 38 ohm; P = 0.01). There was a significant decrease in scores on the Pain Catastrophizing Scale (P = 0.039), in average (P = 0.002), highest (P = 0.029), lowest (P = 0.04), and current pain severity (P = 0.02) on the Visual Analogue Scale, but there was no change in pain quality by the McGill Pain Questionnaire. There were no significant changes in total and physical SF-36 scores, but the mental score improved significantly (P = 0.049). There were no changes in the Pain Disability Index or Pittsburgh Sleep Quality Index. These data present a potential, new, noninvasive means of treating pain in AD by whole body pneumatic compression as part of the CVAC process. Although randomized, controlled trials are needed to confirm these data, the CVAC process could potentially help in treating AD pain and other chronic pain disorders.</t>
  </si>
  <si>
    <t>Herbst K</t>
  </si>
  <si>
    <t>"Background: 
Lipedema is a painful, genetically induced abnormal deposition of subcutaneous fat in the extremities of almost exclusively women. The pathogenesis is unknown and no curative treatment is available. Conservative therapy consisting of lymphatic drainage and compression stockings is often recommended, but is only effective against the edema. Some patients show a short-term improvement when treated in this way. The removal of the increased fat tissue of lipedema has become possible by employing advanced liposuction techniques which utilize vibrating microcannulas under tumescent local anesthesia. The effectiveness of this approach to lipedema is the subject of this study.
Patients and Methods: 25 patients were examined before liposuction and six months thereafter. The survey included the measurement of the volume of the legs and several parameters of typical pain and discomfort. The parameters were measured using visual analogue scales (VAS, scale 0–10).
Results: The volume of the leg was reduced by 6.9 %. Pain, as the predominant symptom in lipedema, was significantly reduced from 7.2 ± 2.2 to 2.1 ± 2.1 (p &lt; 0.001). Quality of life as a measure of the psychological strain caused by lipedema improved from 8.7 ± 1.7 to 3.6 ± 2.5 (p &lt; 0.001). Other parameters also showed a significant improvement and the over-all severity score improved in all patients.
Conclusion: Liposuction reduces the symptoms of lipedema significantly."</t>
  </si>
  <si>
    <t>Rapprich S, Dingler A, Podda M</t>
  </si>
  <si>
    <t>Abstract:
Lipoedema is a distinct clinical condition characterized by bilateral, symmetrical enlargement of the buttocks and lower limbs owing to excess deposition of subcutaneous fat. It is found almost exclusively in women. The common features associated with this condition are 'column- shaped' legs with sparing of the feet, bruising, sensitivity to pressure, and orthostatic oedema. The progression to lipo-lymphoedema or morbid obesity is possible. Conservative measures used in the management of lymphoedema can prevent progression/limit the orthostatic oedema. Surgical procedures may also play a part in the management of lipoedema.</t>
  </si>
  <si>
    <t>Todd, Marie</t>
  </si>
  <si>
    <t>Abstract
PURPOSE:
To enhance the learner's competence in caring for patients with lipedema through understanding the differential diagnoses, pathophysiology, and treatment/management options.
TARGET AUDIENCE:
This continuing education activity is intended for physicians and nurses with an interest in skin and wound care.
OBJECTIVES:
After participating in this educational activity, the participant should be better able to: 1. Differentiate lipedema from other similar diagnoses. 2. Tell patients with lipedema and their caregivers about treatment of this condition. 3. Construct assessments, treatment plans, and management options for patients with lipedema.</t>
  </si>
  <si>
    <t>Fife CE, Maus EA, Carter MJ</t>
  </si>
  <si>
    <t>No randomized studies in humans have examined whether fat returns after removal or where it returns. We undertook
a prospective, randomized-controlled trial of suction lipectomy in nonobese women to determine if adipose tissue
(AT) is defended and if so, the anatomic pattern of redistribution. Healthy women with disproportionate AT depots
(lower abdomen, hips, or thighs) were enrolled. Baseline body composition measurements included dual-energy X-ray
absorptiometry (DXA) (a priori primary outcome), abdominal/limb circumferences, subcutaneous skinfold thickness,
and magnetic resonance imaging (MRI) (torso/thighs). Participants (n = 32; 36 ± 1 year) were randomized to smallvolume
liposuction (n = 14, mean BMI: 24 ± 2 kg/m2) or control (n=18, mean BMI: 25 ± 2) following baseline. Surgery
group participants underwent liposuction within 2–4 weeks. Identical measurements were repeated at 6 weeks, 6
months, and 1 year later. Participants agreed not to make lifestyle changes while enrolled. Between-group differences
were adjusted for baseline level of the outcome variable. After 6 weeks, percent body fat (%BF) by DXA was
decreased by 2.1% in the lipectomy group and by 0.28% in the control group (adjusted difference (AD): −1.82%; 95%
confidence interval (CI): −2.79% to −0.85%; P = 0.0002). This difference was smaller at 6 months, and by 1 year was no
longer significant (0.59% (control) vs. −0.41% (lipectomy); AD: −1.00%; CI: −2.65 to 0.64; P = 0.23). AT reaccumulated
differently across various sites. After 1 year the thigh region remained reduced (0.77% (control) vs. −1.83% (lipectomy);
AD: −2.59%; CI: −3.91 to −1.28; P = 0.0001), but AT reaccumulated in the abdominal region (0.64% (control) vs. 0.42%
(lipectomy); AD: −0.22; CI: −2.35 to 1.91; P = 0.84). Following suction lipectomy, BF was restored and redistributed
from the thigh to the abdomen.</t>
  </si>
  <si>
    <t>Teri L. Hernandez1,2, John M. Kittelson3, Christopher K. Law4, Lawrence L. Ketch5, Nicole R. Stob1,
Rachel C. Lindstrom1, Ann Scherzinger6, Elizabeth R. Stamm6 and Robert H. Eckel1</t>
  </si>
  <si>
    <t>Summary
The congenital diffusion disorder of the fatty
tissue (Lipohyperplasia dolorosa) cause lymphatic
high capacity insufficiency. A pronounced
tenderness on palpation is evident.
Conservative treatment comprises complex
anti-oedema therapy.
Since 1997 invasive procedures were inaugurated
in terms of surgical lymphology with the
aim to cure this lymphological illness. The surgical
therapy carried out as Lymphological Liposulpure
is a causally related therapy of the
lipoedema of the arms and legs; it treats patients
successfully and permanently of the lipoedema’s
clinical symptoms.</t>
  </si>
  <si>
    <t>M. Cornely</t>
  </si>
  <si>
    <t>"Summary
Background: As we did not find any reliable datas concerning the prevalance of lipoedema (in Middle Europe), we started an anamnestic, clinical and (duplex-)sonographic investigation in 62 professional women. We were endavoured to avoid a bias of assertion and to get a socially correct composition of
the collective. 
Results: Including all stages of lipoedema, also the mild ones (lipohyperplasia),
39 % of women were concerned. Regarding only the moderate to distict findings of markedly filled in ankles, 9.7 % were concerned. Only the breeches-type was found in 4.8 %. There were no relevant differences in age, length and age of menarche in women without and with lip oedema. Women with lipoedema
were heavier than those without and they had accordingly a higher body-mass
index. The thickness of subcutis + cutis 8 cm above the medial malleolus was 11 ± 2.8 mm in women without lip oedema and about 16 mm in those with lip oedema (beyond the double standard deviation). The thickness of the cutis lied on average distictly under 2 mm in both groups. Sonography seems to be a safe tool in the judgment of the subcutis – also in epidemiological studies."</t>
  </si>
  <si>
    <t>M. Marshall, C. Schwahn-Schreiber</t>
  </si>
  <si>
    <t>Abstract
Lipedema is a disproportional obesity featuring light pressure-induced or spontaneous pain. On the basis of our clinical observations, lymphedema therapy, as practiced in our clinic, reduces the perception of pain beyond leg volume reduction. We therefore aimed to measure pain intensity prior and subsequent to treatment. 38 women with lipedema were enrolled in the study with 19 patients undergoing treatment and 19 serving as the control group using exclusively moisturizers. Treatment consisted of once daily manual lymph drainage (MLD), intermittent pneumatic compression (IPC), and multilayered short-stretch bandaging performed throughout a 5-day-course. Pain was evaluated with a 10-item questionnaire, a pain rating scale (PRS), and the Wong-Baker Faces scale. Treatment resulted in a significant reduction of pain with a decrease in mean scores of all three measures. In the control group, only PRS showed significant decrease. Our study results indicate that this treatment regimen not only reduces leg volume and capillary fragility, but also improves pain intensity in patients with lipedema.</t>
  </si>
  <si>
    <t>Szolnoky G, Varga E, Varga M, Tuczai M, Dósa-Rácz E, Kemény L.</t>
  </si>
  <si>
    <t>Abstract
BACKGROUND:
There are many causes for a large lower limb in the pediatric age group. These children are often mislabeled as having lymphedema, and incorrect diagnosis can lead to improper treatment. The purpose of this study was to determine the differential diagnosis in pediatric patients referred for lower extremity "lymphedema" and to clarify management.
METHODS:
The authors' Vascular Anomalies Center database was reviewed between 1999 and 2010 for patients referred with a diagnosis of lymphedema of the lower extremity. Records were studied to determine the correct cause for the enlarged extremity. Alternative diagnoses, sex, age of onset, and imaging studies were also analyzed.
RESULTS:
A referral diagnosis of lower extremity lymphedema was given to 170 children; however, the condition was confirmed in only 72.9 percent of patients. Forty-six children (27.1 percent) had another disorder: microcystic/macrocystic lymphatic malformation (19.6 percent), noneponymous combined vascular malformation (13.0 percent), capillary malformation (10.9 percent), Klippel-Trenaunay syndrome (10.9 percent), hemihypertrophy (8.7 percent), posttraumatic swelling (8.7 percent), Parkes Weber syndrome (6.5 percent), lipedema (6.5 percent), venous malformation (4.3 percent), rheumatologic disorder (4.3 percent), infantile hemangioma (2.2 percent), kaposiform hemangioendothelioma (2.2 percent), or lipofibromatosis (2.2 percent). Age of onset in children with lymphedema was older than in patients with another diagnosis (p = 0.027).
CONCLUSIONS:
"Lymphedema" is not a generic term. Approximately one-fourth of pediatric patients with a large lower extremity are misdiagnosed as having lymphedema; the most commonly confused causes are other types of vascular anomalies. History, physical examination, and often radiographic studies are required to differentiate lymphedema from other conditions to ensure the child is managed appropriately.</t>
  </si>
  <si>
    <t>Schook CC, Mulliken JB, Fishman SJ, Alomari AI, Grant FD, Greene AK</t>
  </si>
  <si>
    <t>Abstract
Lymphedema and lipedema are chronic progressive disorders for which no causal therapy exists so far. Many general practitioners will rarely see these disorders with the consequence that diagnosis is often delayed. The pathophysiological basis is edematization of the tissues. Lymphedema involves an impairment of lymph drainage with resultant fluid build-up. Lipedema arises from an orthostatic predisposition to edema in pathologically increased subcutaneous tissue. Treatment includes complex physical decongestion by manual lymph drainage and absolutely uncompromising compression therapy whether it is by bandage in the intensive phase to reduce edema or with a flat knit compression stocking to maintain volume.</t>
  </si>
  <si>
    <t>Wagner S</t>
  </si>
  <si>
    <t>"Summary
Lipedema is a symmetric fat disorder in women which affects legs and arms.
Due to the fat bulges at the proximal inner thigh there is an abduction of the leg axis that leads to a change in the walking appearance and to an unnatural physiological strain on the leg joints (knock knee).Using liposuction the fat bulges can be reduced and the leg axis corrected."</t>
  </si>
  <si>
    <t>Stutz</t>
  </si>
  <si>
    <t>"Background
Lipoedema is a painful disease in women with circumscribed increased subcutaneous fatty tissue, oedema, pain and bruising. Whereas conservative methods with combined decongestive therapy (manual lymphatic drainage, compression garments) have been well established over the past 50 years, surgical therapy with tumescent liposuction has only been used for about 10 years and
long-term results are unknown. Objectives To determine the efficacy of liposuction concerning appearance (bodyshape) and associated complaints after a long-term period.
Methods
A total of 164 patients who had undergone conservative therapy over a period of years, were treated by liposuction under tumescent local anaesthesia with vibrating microcannulas. In a monocentric study, 112 could be re-evaluated with a standardized questionnaire after a mean of 3 years and 8 months (range 1 year and 1 month to 7 years and 4 months) following the initial surgery and a mean of 2 years and 11 months (8 months to 6 years and 10 months) following the last surgery.
Results
All patients showed a distinct reduction of subcutaneous fatty tissue (average 9846 mL per person) with improvement of shape and normalization of body proportions. Additionally, they reported either a marked improvement or a complete disappearance of spontaneous pain, sensitivity to pressure, oedema, bruising, restriction of movement and cosmetic impairment, resulting in a tremendous increase in quality of life; all these complaints were reduced significantly (P &lt; 0Æ001). Patients with lipoedema stage II and III showed better improvement compared with patients with stage I. Physical decongestive therapy could be either omitted (22Æ4% of cases) or continued to a much lower degree. No serious complications (wound infection rate 1Æ4%, bleeding rate 0Æ3%) were observed following surgery.
Conclusions
Tumescent liposuction is a highly effective treatment for lipoedema
with good morphological and functional long-term results."</t>
  </si>
  <si>
    <t>W. Schmeller, M. Hueppe* and I. Meier-Vollrath</t>
  </si>
  <si>
    <t>Lipedema is a chronic disease of lipid metabolism that results in the symmetrical impairment of fatty tissue distribution and storage combined with the hyperplasia of individual fat cells. Lipedema occurs almost exclusively in women and is usually associated with a family history and characteristic features. It can be diagnosed based on clinical history and physical examination. Lipedema is usually symmetrical, but spares the feet, is often painful to palpation, and is negative for Stemmer's sign. Additionally, lipedema patients can present with microangiopathies and lipomas. The well-known therapies for lipedema include complex decongestive therapy, pneumatic compression, and diet modifications. However, whether these treatments help reduce swelling is debatable. We encountered a case of lipedema that was initially misdiagnosed as lymphedema. The patient's clinical features and history were different from those typical of lymphedema, prompting a diagnosis of lipedema and she was treated with a complex decongestive therapy program.</t>
  </si>
  <si>
    <t>Shin BW, Sim YJ, Jeong HI, Kim GC,</t>
  </si>
  <si>
    <t>At the 3rd International Lymphoedema Framework (ILF) conference in Toronto, an attempt was made to begin to try to address this issue. Over thirty people attended a lipoedema workshop run by the author. In this workshop, I had the opportunity to talk to this international group (Canada, USA, Netherlands, Australia, UK, Germany) who shared their experiences from across the world. One of the goals of the workshop was to create an initial broad consensus about the worldwide diagnosis and management of lipoedema. The outcomes of that workshop are presented in the following report.</t>
  </si>
  <si>
    <t>Bosman J</t>
  </si>
  <si>
    <t>Liposuction is the first cosmetic procedure to change beutification surgery from open extensive excision surgery into a more atraumatic closed one. It gave rise to the modern understanding of minimally scarring and minimally invasive surgery and changed the understanding and preferences of both patients and doctors. It also became the most common procedure in cosmetic surgery world-wide, practiced by an increased number of physicians from various specialties. The techniques of fat grafting, closely bound with liposuction, have found widespread application and fat stem cells seem to be changing the future of many areas in medicine. Turning the pages, the reader will find a lot of information about advances, tips and tricks, as well as important milestones in the development of the different methods available, such as classic, power, ultrasound, laser and radio-frequency assisted liposuction etc. Most useful anesthesia techniques are described and discussed, and guidelines have been established for medical indications. Special attention is paid to good patient selection, complications and risks.</t>
  </si>
  <si>
    <t>Serdev, Nikolay</t>
  </si>
  <si>
    <t>2. Liposuction treatment for lipedema
2.1 Introduction
Lipedema is a painful, hereditary disorder usually affecting women that involves accumulation of excess fatty tissue on the extremities. Characterstic symptoms include pain as well as sensitivity to touch and pressure. Patients also tend to bruise easily after minimal trauma. Over time, the disorder pregressively worsens (16, 17, 18).          ISBN
978-953-307-668-3"</t>
  </si>
  <si>
    <t>Schavelzon D, Habbema L, Rapprich S, Lisborg, Blugerman  G, D'Angelo J, Markowsky A, Soto J, Moreno R, Siquen M</t>
  </si>
  <si>
    <t>25 patients were examined before liposuction and six months thereafter. The survey included the measurement of the volume of the legs and several parameters of typical pain and discomfort. The parameters were measured using visual analogue scales (VAS, scale 0-10).</t>
  </si>
  <si>
    <t>Rapprich S1, Dingler A, Podda M.</t>
  </si>
  <si>
    <t>LEOS – Lymphedema Outcomes Study
Versorgungssituation von Patienten mit Lymphödemen in der
Metropolregion Hamburg: Qualität, Bedarf und leitliniengerechte Versorgung</t>
  </si>
  <si>
    <t>Christine Blome, Kristina Neumann, Kristina Heyer, Matthias Augustin, Angelika Sandner</t>
  </si>
  <si>
    <t>Abstract
BACKGROUND:
Functional pelvic disorders in patients undergoing conservative surgical approach for rectal cancer are considered a major public health issue and represent one third of cost of colorectal cancer. We investigated the hypothesis that lymphadenectomy, involves the pelvic floor results in a localized hides or silent pelvic lymphedema characterized by symptoms without signs.
PATIENTS AND METHODS:
We examined 13 colo-rectal cancer patients: five intra-peritoneal adenocarcinoma: 1 sigmoid and 4 upper third rectal cancer (1 male and 3 female) and 9 extra-peritoneal adenocarcinoma: 3 middle and 5 lower third rectal cancer (4 male and 5 female) using 1.5-T magnetic resonance, one week before and twelve months after discharged from hospital.
RESULTS:
Lymphedema was discovered on post-operative magnetic resonance imaging of all 9 patients with extra-pertitoneal cancer, whereas preoperative magnetic resonance imaging as well as a post-operative examination of 4 intra-peritoneal adenocarcinoma, revealed no evidence of lymphedema. Unlike the common clinical skin signs that typify all other sites of lymphedema, pelvic lymphedema is hides or silent, with no skin changes or any single symptom manifested. Magnetic resonance imaging showed that pelvic illness alone is accompanied by lymphedema related exclusively to venous congestion, and accumulation of liquid in adipose tissue or lipedema.
CONCLUSIONS:
Alteration of the pelvic lymphatic network during pelvic surgery can lead to lymphedema and, pelvic floor disease. Patients should be routinely examined for the possibility of developing this post-surgical syndrome and further studies are needed to establish diagnosis and to evaluate treatment preferences.</t>
  </si>
  <si>
    <t>Vannelli A1, Basilico V, Zanardo M, Caizzone A, Rossi F, Battaglia L, Scaramuzza D</t>
  </si>
  <si>
    <t xml:space="preserve">Foeldi </t>
  </si>
  <si>
    <t>Abstract
Lipedema is a disproportionate, symmetrical fatty swelling characterized by pain and bruising existing almost exclusively among women. We undertook a systematic review of the available literature about lipedema, given the lack of knowledge and little evidence about this disorder especially among obesity experts. Diagnosis of lipedema is usually based on clinical features. Symmetrical edema in the lower limbs with fatty deposits located to hips and thighs usually appears at puberty and often affects several members of the same family. Main disorders considered for differential diagnosis are lymphedema, obesity, lipohypertrophy and phlebedema. Treatment protocols comprise conservative (decongestive lymphatic therapy) and surgical (liposuction) approaches. Early diagnosis and treatment are mandatory for this disorder otherwise gradual enlargement of fatty deposition causes impaired mobility and further comorbidities like arthrosis and lymphatic insufficiency</t>
  </si>
  <si>
    <t>Forner-Cordero I, Szolnoky G, Forner-Cordero A, Kemény L.</t>
  </si>
  <si>
    <t>Abstract
"Background
Elevated stearoyl-CoA desaturase activity has been described in obese states, with an increased desaturation index (DI) suggesting enhanced lipogenesis. Differences in the DI among various phenotypes of abnormal adiposity have not been studied. Abnormal accumulation of subcutaneous adipose tissue occurs in rare adipose disorders (RADs) including Dercum's disease (DD), multiple symmetric lipomatosis (MSL), and familial multiple lipomatosis (FML). Examining the DI in subcutaneous fat of people with DD, MSL and FML may provide information on adipose tissue fatty acid metabolism in these disorders. The aims of this pilot study were: 1) to determine if differences in adipose tissue DIs are present among RADs, and 2) to determine if the DIs correlate to clinical or biochemical parameters.
Methods
Subcutaneous adipose tissue was obtained from human participants with DD (n = 6), MSL (n = 5), FML (n = 8) and obese Controls (n = 6). Fatty acid composition was determined by gas chromatography/mass spectrometry. The DIs (palmitoleic/palmitic, oleic/stearic, vaccenic/stearic ratios) were calculated from the gas chromatogram peak intensities. SCD1 gene expression was determined. Spearman's correlations between the DIs and available clinical or biochemical data were performed.
Results
In DD subjects, the vaccenic/stearic index was lower (p &lt; 0.05) in comparison to Controls. Percent of total of the saturated fatty acid myristic acid was higher in DD compared with Controls and FML. Percent of monounsaturated vaccenic acid in DD trended lower when compared with Controls, and was decreased in comparison to FML. In MSL, total percent of the polyunsaturated fatty acids was significantly lower than in the Control group (p &lt; 0.05). In the total cohort of subjects, the palmitoleic/palmitic and oleic/stearic DIs positively correlated with age, BMI, and percent body fat.
Conclusions
The positive associations between the DIs and measures of adiposity (BMI and percent body fat) support increased desaturase activity in obesity. The lower vaccenic/stearic DI in DD SAT compared with Controls suggests presence of other factors involved in fat accumulation in addition to lifestyle. Other mechanisms driving fat accumulation in DD such as inflammation or lymphatic dysfunction should be investigated."</t>
  </si>
  <si>
    <t>Jennifer K Yee, Susan A Phillips, Kambiz Allamehzadeh, and Karen L Herbst</t>
  </si>
  <si>
    <t>"Summary
Liposuction is an integral part of the wide range of surgical procedures in dermatology. Dermatologists established tumescent local anesthesia in combination with the use of micro-cannulas; especially dermatologists from Germany and Austria actively designed and developed these new techniques. In this position paper, we discuss the history, various interdisciplinary aspects, the significance, and the treatment indications for this procedure as well as its role within dermatologic training programs and research. For quality reasons, members of the Germany Society of Dermatologic Surgery and the Austrian Society of Dermatologic Surgery discuss several fundamental professional aspects as well as the historical development of liposuction."</t>
  </si>
  <si>
    <t>Rapprich SA, Koller J, Stattler G, Worle B, Sommer B, Bechara F, Koenen W, Kunte C, Garblowitz D, Hoffman K, Fratila A, Bruning G, Podda M, Schuller-Petrovic, Karsal S, Schmeller W, Meir-Vollrath, Faulhaber J, Brodersen J, Boehler K, Loser C</t>
  </si>
  <si>
    <t>Abstract
Lipedema is a disproportional obesity due to unknown pathomechanism. Its major hallmark is frequent hematoma formation related to increased capillary fragility and reduced venoarterial reflex. Beyond microangiopathy, both venous and lymphatic dysfunction have also been documented. However, arterial circulation in lipedema has not been examined, and therefore we explored aortic elastic properties by echocardiography. Fourteen women with and 14 without lipedema were included in the study. Each subject consented to blood pressure measurement, physical examination, and transthoracic echocardiography. Aortic stiffness index (beta), distensibility, and strain were evaluated from aortic diameter and blood pressure data. Mean systolic (30.0 +/- 3.2 vs. 25.5 +/- 3.6, P &lt; 0.05) and diastolic (27.8 +/- 3.3 vs. 22.3 +/- 3.1) aortic diameters (in mm) and aortic stiffness index (9.05 +/- 7.45 vs. 3.76 +/- 1.22, P &lt; 0.05) were significantly higher, while aortic strain (0.082 +/- 0.04 vs. 0.143 +/- 0.038, P &lt; 0.05) and distensibility (2.24 +/- 1.07 vs. 4.38 +/- 1.61, P &lt; 0.05) were significantly lower in lipedematous patients compared to controls. Thus, lipedema is characterized with increased aortic stiffness.</t>
  </si>
  <si>
    <t>Szolnoky G, Nemes A, Gavallér H, Forster T, Kemény L.</t>
  </si>
  <si>
    <t>Abstract
Lipedema is a clinical entity frequently misdiagnosed or confound with primary lymphedema. Lipedema is a disorder of adipose tissue that occurs almost exclusively in obese women. It is characterized by bilateral enlargement from hip to ankle due to abnormal depositions of subcutaneous fat associated with often mild edema, usually sparing the feet. Disease onset is usually at or soon after puberty. Lipedema results in considerable frustration and distress resulting from the cosmetic appearance. Patients may complain of pain, tenderness, easy bruising of the affected areas with moderate to severe sensitivity to digital pressure or pinching. Imaging studies using computed tomography, magnetic resonance imaging, ultrasound, lymphoscintigraphy are not indicated, except if the diagnosis is atypic or doubtful. Long-term evolution may alter lymphatic system and lead to a lipo-lymphedema with specific complications such as cellulitis. Lipedema management is not codified and included weight loss (poorly improving leg appearance or discomfort), psychological counselling and compression therapy. Liposuction, especially using tumescent local anaesthesia, may reduce edema, spontaneous pain, sensitivity to pressure, bruising and improve appearance resulting in a important increase in quality of life.</t>
  </si>
  <si>
    <t>Abstract
The pathophysiology of skin diseases associated with monoclonal gammopathies is generally unknown. Our aim was to investigate whether a monoclonal gammopathy could be a causal factor in progressive lymphedema. We describe a 75 year old patient with a rapidly progressive lipo-lymphedema and a monoclonal gammopathy of unknown significance (MGUS) suspected as a key etiological factor. Dermal fibroblasts were cultured from lesional lower leg skin and non-lesional abdominal skin and compared to healthy control fibroblasts. We found 10-fold elevated basic fibroblast growth factor 2 (FGF-2) in the patient's serum and significantly increased basal FGF-2 production of lesional and non-lesional fibroblasts compared to healthy controls. Upon restimulation with patient or healthy control serum, lesional fibroblasts showed significantly increased proliferation rates and FGF-2 production in vitro. Non-lesional abdominal fibroblasts showed an intermediate phenotype between lesional and control fibroblasts. Our findings provide the first evidence that lesional dermal fibroblasts from lipo-lymphedema with plasma cell infiltration show increased proliferation and FGF-2 production and that both local tissue factors and altered FGF-2 serum levels associated with monoclonal gammopathies might contribute to this phenotype. Thus we propose a possible pathophysiologic link between the gammopathy-associated factors and the generation of lymphedema with initial fibrogenesis aggravating pre-existing lipedema.</t>
  </si>
  <si>
    <t>Thielitz A1, Bellutti M, Bonnekoh B, Franke I, Wiede A, Lotzing M, Reinhold D, Gollnick H</t>
  </si>
  <si>
    <t>Vinges S</t>
  </si>
  <si>
    <t>Abstract
Lipedema is a condition characterized by abnormal deposition of adipose tissue in the lower extremities leading to circumferential bilateral lower extremity enlargement typically seen extending from the hips to the ankles. Diagnosis of the condition is often challenging, and patients frequently undergo a variety of unsuccessful therapies before receiving the proper diagnosis and appropriate management. Patients may experience pain and aching in the lower extremity in addition to distress from the cosmetic appearance of their legs and the resistance of the fatty changes to diet and exercise. We report a case of a patient with lipedema who was treated with suction-assisted lipectomy and use of compression garments, with successful treatment of the lipodystrophy and maintenance of improved aesthetic results at 4-year postoperative follow-up.</t>
  </si>
  <si>
    <t>Peled AW,  Slavin SA, Brorson H</t>
  </si>
  <si>
    <t>Abstract
Rare adipose disorders (RADs) including multiple symmetric lipomatosis (MSL), lipedema and Dercum's disease (DD) may be misdiagnosed as obesity. Lifestyle changes, such as reduced caloric intake and increased physical activity are standard care for obesity. Although lifestyle changes and bariatric surgery work effectively for the obesity component of RADs, these treatments do not routinely reduce the abnormal subcutaneous adipose tissue (SAT) of RADs. RAD SAT likely results from the growth of a brown stem cell population with secondary lymphatic dysfunction in MSL, or by primary vascular and lymphatic dysfunction in lipedema and DD. People with RADs do not lose SAT from caloric limitation and increased energy expenditure alone. In order to improve recognition of RADs apart from obesity, the diagnostic criteria, histology and pathophysiology of RADs are presented and contrasted to familial partial lipodystrophies, acquired partial lipodystrophies and obesity with which they may be confused. Treatment recommendations focus on evidence-based data and include lymphatic decongestive therapy, medications and supplements that support loss of RAD SAT. Associated RAD conditions including depression, anxiety and pain will improve as healthcare providers learn to identify and adopt alternative treatment regimens for the abnormal SAT component of RADs. Effective dietary and exercise regimens are needed in RAD populations to improve quality of life and construct advanced treatment regimens for future generations.</t>
  </si>
  <si>
    <t>Abstract
Despite observations of a link between lymphatic vessels and lipids that date as far back as 300, a link between lymphatic vessels and adipose tissue has only recently been recognized. This review will summarize documented evidence that supports a close relationship between lymphatic vessels and adipose tissue biology. Lymphatic vessels mediate lipid absorption and transport, share an intimate spatial association with adipose tissue, and regulate the traffic of immune cells that rely on specialized adipose tissue depots as a reservior of energy deployed to fight infection. Important links between inflammation and adipose tissue biology will also be discussed in this article, as will recent evidence connecting lymphatic vascular dysfunction with the onset of obesity. There seems little doubt that future research in this topical field will ensure that the link between lymphatic vascular function and adipose tissue is firmly established.</t>
  </si>
  <si>
    <t>Harvey Natasha L</t>
  </si>
  <si>
    <t>"Summary
Due to its increased presence in the press and on television, the diagnosis of lipedema is on the way to becoming a trendy diagnosis for those with thick legs. Despite this, one must recognize that lipedema is a very rare disease. It is characterized by disproportional obesity of the extremities, especially in the region of the hip and the legs, hematoma development after minimal trauma, and increased pressure-induced or spontaneous pain. Aids for making the correct diagnosis are (duplex) sonography, the waist-hip index or the waist-height index and lymphoscintigraphy. Important differential diagnoses are constitutional variability of the legs, lipohypertrophy in obesity, edema in immobility, edema in chronic venous insufficiency and rheumatic diseases.
 The symptom-based therapy of lipedema consists of conservative (compression, manual lymphatic drainage, exercise) and surgical treatments (liposuction). Until now there is no curative therapy. Obesity is an important risk factor for the severity and prognosis of lipedema. Further studies for a better understanding of the pathogenesis of lipedema and in the end possible curative treatments are urgently needed."</t>
  </si>
  <si>
    <t>Reich-Schupke S, Altmeyer P, Stucker M</t>
  </si>
  <si>
    <t xml:space="preserve">Abstract
A 54-year-old female patient reported that a characteristic of her family was 'fat legs' with postural edema since adolescence. Over the years the patient had been gaining weight with an increase in fatty tissue in the legs and arms. At the age of 24 years she started taking oral contraceptives and noted worse swelling and pain in the lower limbs. She was advised to suspend the use of the contraceptives and to start using a transdermal lymphatic system drug and physical exercise which partially improved the symptoms. Three years ago she noted that the swelling was increasing without improvement and sought a physician who raised the hypothesis of lymphedema and referred her to a specialized center. Lipedema and lymphedema was diagnosed in the physical examination. A 3-day intensive treatment program (8 h daily) was started for lymphedema which included manual and mechanical lymph drainage associated with short-strech (&lt;50 mm Hg) compression stockings custom made using a cotton-polyester fabric. Volumetry and perimetry were performed before starting and after the treatment and the legs were photographed. Volumetric and perimetric reductions were obtained suggesting the involvement of regional cutaneous lymphostasis in this disease.
Conclusion 
Stimulation of the lymphatic system can be used to reduce leg volumes in patients with lipedema, thus suggesting the regional involvement of cutaneous lymphostasis in this disease. </t>
  </si>
  <si>
    <t>Godoy MFG, Buzato E, Brigidio PAF, Godoy JM</t>
  </si>
  <si>
    <t>Einführung
Das Lipödem ist im Gegensatz zum Lymphödem eine weniger bekannte Erkrankung der Extremitäten (1, 2). Die Erkrankung ist alt, wie bildliche Darstellungen der Prinzessin Ati von Punt in Kairo vermuten lassen. Zur Epidemiologie gibt die Untersuchung von Marshall und Schwahn-Schreiber
eine Prävalenz von ca. 8 Prozent bei erwachsenen Frauen in Deutschland an. In lymphologischen Kliniken wird die Erkrankung bei ca. 10 Prozent der stationären Patienten beobachtet (1, 2). Die Kenntnis der Erkrankung ist jedoch für eine rechtzeitige und sinnvolle Intervention unerlässlich.</t>
  </si>
  <si>
    <t>U. Wollina, B. Heinig</t>
  </si>
  <si>
    <t>Cankles refer to the area where the calf and ankle meet. Unaesthetic fat cankles, where definition between the calf and ankle is impossible, are a frustrating aesthetic deformity, which are exacerbated by their genetic condition-ing and special resistance to diet. This article reports our experience with laser-assisted lipolysis (LAL) in cankle remodelling. A total of 30 patients were treated for unaesthetic fat cankles with LAL. The 924/975-nm diode laser used in this study consisted of two lasers, one emitting at 924 nm, and the other at 975 nm. According to our mathematical models, we assumed that to destroy 1 ml of fat, 0.1 kJ was required in dual emission mode at 924/975 nm. Patients were asked to file a satisfaction questionnaire. Ultra- sound was used to measure the fat thickness pre- and postop- eratively. Oedema in both lateral sulcus of the Achilles tendon was seen in all patients. It subsided after 4 weeks in nine cases and 6 weeks in 21 cases. Only two patients developed mild hyperpigmentation that disappeared, respectively, after 4 and 10 weeks. Pain during the anaesthesia and discomfort after the procedure were low with this technique. Mean down time was 1.0 day. Of the 30 patients, 29 would recommend this treat- ment. Overall, high patient and investigator satisfaction was confirmed by the sonography used to measure decrease in fat thickness. LAL in cankle remodelling is a safe and reproducible technique that is particularly appreciated by the patient. The procedure allows homogenous reduction of fatty tissue together with skin tightening.</t>
  </si>
  <si>
    <t>Franck Marie Leclère &amp; Javier Moreno-Moraga &amp; Serge Mordon &amp; Pascal Servell &amp; Frank Unglaub &amp;
Frédéric Kolb &amp; Françoise Rimareix &amp; Mario A Trelles</t>
  </si>
  <si>
    <t>Lipoedema is a condition characterised by abnormal, symmetrical fat deposits in the
legs, resulting in a disproportion between a smaller upper body and a larger lower body.
Since its first use, the term “lipoedema” devised by Allen and Hines (1940) has been
broadened to incorporate patterns of limb adiposity differing from the original pattern,
which described involvement of the entirety of the lower limbs except the feet. Obesity
co-exists with lipoedema in 50% of women who attend lymphoedema clinics. In the
original description of lipoedema, there were anecdotal accounts of dieting not reducing
the enlarged lower limbs. The authors report a case of lipoedema plus obesity, which
highlights significant reduction in lower limb girth with weight loss. There are gaps in
our knowledge regarding lipoedema management due to a lack of assessment for the
impact of variable elements of the lipoedema phenotype, such as obesity, venous disease,
lymphatic insufficiency, and skin laxity, which each have an impact on patient outcomes.
The case study presented in this article shows that, by addressing generalised obesity, leg
size in the person with lipoedema can be reduced.</t>
  </si>
  <si>
    <t>Susan Hodson, Sue Eaton</t>
  </si>
  <si>
    <t>"Abstract
Liposuction is the most frequent aesthetic procedure worldwide for adipose tissue reduction and treatment of lipedema. It is being employed with increasing frequency. In 2010, in the USA more than 200.000 liposuctions were performed. Apart from aesthetic indications, liposuction also is suitable for treatment of benign adipose tissue diseases. This intervention is not a simple procedure but requires extensive knowledge and experience to prevent irreversible medical or aesthetic complications. Severe complications including necrotizing fasciitis, toxic shock syndrome, hemorrhage, perforation of inner organs und pulmonary embolism - some even with lethal outcome - occasionally have been reported. These complications were mostly due to inadequate hygiene measures, inappropriate patient selection, use of excessive local anesthesia during mega-liposuction (tumescent technique) and inadequate post-operative surveillance. The complication rate usually reflects a lack of medical experience as well as technical inadequacies."</t>
  </si>
  <si>
    <t>[Complications of liposuction]</t>
  </si>
  <si>
    <t>Sattler G, Eichner S</t>
  </si>
  <si>
    <t>Abstract
The International Compression Club (ICC) is a partnership between academics, clinicians and industry focused upon understanding the role of compression in the management of different clinical conditions. The ICC meet regularly and from these meetings have produced a series of eight consensus publications upon topics ranging from evidence-based compression to compression trials for arm lymphoedema. All of the current consensus documents can be accessed on the ICC website (http://www.icc-compressionclub.com/index.php). In May 2011, the ICC met in Brussels during the European Wound Management Association (EWMA) annual conference. With almost 50 members in attendance, the day-long ICC meeting challenged a series of dogmas and myths that exist when considering compression therapies. In preparation for a discussion on beliefs surrounding compression, a forum was established on the ICC website where presenters were able to display a summary of their thoughts upon each dogma to be discussed during the meeting. Members of the ICC could then provide comments on each topic thereby widening the discussion to the entire membership of the ICC rather than simply those who were attending the EWMA conference. This article presents an extended report of the issues that were discussed, with each dogma covered in a separate section. The ICC discussed 12 'dogmas' with areas 1 through 7 dedicated to materials and application techniques used to apply compression with the remaining topics (8 through 12) related to the indications for using compression.</t>
  </si>
  <si>
    <t>Flour M1, Clark M, Partsch H, Mosti G, Uhl JF, Chauveau M, Cros F, Gelade P, Bender D, Andriessen A, Schuren J, Cornu-Thenard A, Arkans E, Milic D, Benigni JP, Damstra R, Szolnoky G, Schingale F.</t>
  </si>
  <si>
    <t>Abstract
A grossly obese woman was wrongly diagnosed throughout her adult life of having lymphoedema. Her condition was subsequently confirmed as lipoedema, an entirely different condition, which is noted in medical text books but is seldom taught to medical students or to general practitioners. The condition is caused by abnormal deposition of adipose tissue in the extremities (usually the lower limbs) and almost exclusively affects women. It often starts at puberty or may occur after pregnancy. The exact aetiology is not yet understood but genetic and hormonal factors may be implicated. The problem is that misdiagnosis leads to inappropriate tests and improper treatment to the patient. When recognised it is often too late to do anything for the patient and they become highly dependent on social care. This case describes how the diagnosis can be confirmed through an ultrasound image and illustrates the need for early recognition to facilitate specialist care.</t>
  </si>
  <si>
    <t>Goodliffe JM1, Ormerod JO, Beale A, Ramcharitar S.</t>
  </si>
  <si>
    <t>BACKGROUND CONTEXT:
Bone morphogenetic proteins (BMPs) induce osteogenesis, making them useful for decreasing time to union and increasing union rates. Although the advantages of BMP-2 as a substitute for iliac crest graft have been elucidated, less is known about the safety profile and adverse events linked to their use in spinal fusion. An accumulation of reactive edema in the epidural fat may lead to neural compression and significant morbidity after lumbar spinal fusion. Bone morphogenetic protein has never been implicated as a cause of spinal epidural lipedema.
PURPOSE:
We report on a case of rapid accumulation of edematous adipose tissue in the epidural space after lumbar spine decompression and fusion with bone morphogenic protein.
STUDY DESIGN:
Case report.
METHODS:
The patient was a 45-year-old woman with chronic back pain, worsening bilateral L5 radiculopathy, and degenerative disc disease. Surgery consisting of a one-level transpedicular decompression, transforaminal lumbar interbody fusion, and posterolateral fusion was performed using BMP-2 as an adjunct for arthrodesis.
RESULTS:
Two days postoperatively, the patient developed progressive cauda equina syndrome. Lumbar magnetic resonance imaging revealed edematous epidural fat extending above the initial laminectomy, compromising the spinal canal, and compressing the thecal sac. Emergent laminectomies at L3, L4, and L5 were performed, and intraoperative pathology revealed edematous epidural adipose tissue. The patient's cauda equina syndrome resolved after spinal decompression and the removal of epidural fat. Final cultures were negative for infection, and histology report yielded an accumulation of edematous fibroadipose tissue.
CONCLUSIONS:
We present a case of rapid accumulation of edematous adipose tissue causing cauda equina syndrome after a lumbar decompression and fusion surgery. The acute nature and extensive development of the lipedema presented in this case indicate an intense inflammatory reaction. We hypothesize that there may be a link between the use of BMP-2 and the accumulation of this edematous tissue. A thorough understanding of the mechanisms of BMP-2 and specific guidelines for their role in spinal surgery may improve functional outcomes and reduce the number of preventable complications. To the best of our knowledge and after a thorough literature search, this is the only reported case of epidural lipedema causing cauda equina syndrome.</t>
  </si>
  <si>
    <t>Merrick MT1, Hamilton KD, Russo SS</t>
  </si>
  <si>
    <t>Reich-Schupke S, Stücker M</t>
  </si>
  <si>
    <t>Ending paragraphs 
"This study demonstrates that esthetic cellulite constitutes an aggravating factor in the perimetry of the legs and abdomen in patients with lipedema and indicates a new approach to reduce these dimensions in lipedema. As far as we know there are no published studies describing this approach. The treatment of any disease should consider the pathophysiological mechanisms responsible for its development. As a pathophysiology hypothesis, Godoy proposed that the lymphatic system is involved in the evolution of cellulite leading to regional lymphostasis.[6] A physical examination of patients strongly suggests this mechanism is part of the hypothesis.[5]
In respect to lipedema, the main aggravating factors are the necrosis of fat cells[3] and changes in the lymphatic system.[4] Therefore, similar aggravating pathophysiological mechanisms are seen both in lipedema and cellulite. Hence cellulite may constitute an aggravating factor for increases the perimetry of the legs and abdomen of patients with lipedema, with stimulation of the lymphatic system being indicated in treatment.
This approach, which takes into account pathophysiological mechanisms, offers new possibilities in the treatment of lipedema."</t>
  </si>
  <si>
    <t>de Godoy JM1, Barufi S, Godoy Mde F</t>
  </si>
  <si>
    <t>Abstract
Leg swelling is an extremely frequent symptom with a broad variety of largely differing causes. The most important mechanisms behind the symptom include venous and lymphatic pathology, volume overload, increased capillary permeability, and lowered oncotic pressure. Therefore, the most frequent diseases associated with leg swelling are deep vein thrombosis and chronic venous insufficiency, primary or secondary lymphedema, cardiac failure, hypoproteinemia due to liver or renal failure, idiopathic cyclic edema, and drug-induced edema. Lipedema as a misnomer represents an important differential diagnosis. History and physical examination, when based on a sound knowledge of the diseases of interest, enable a conclusive diagnosis in most cases. Additional test are required in only a minority of patients. The present review discusses pathophysiology and clinical features of the most prevalent types of leg swelling. Finally, a brief guide to differential diagnosis is given.</t>
  </si>
  <si>
    <t>Schellong SM1, Wollina U, Unger L, Machetanz J, Stelzner C</t>
  </si>
  <si>
    <t>Lipoedema UK survey questions - 2013</t>
  </si>
  <si>
    <t>Lipoedema UK</t>
  </si>
  <si>
    <t>Evans S</t>
  </si>
  <si>
    <t>Quality of Life in Women</t>
  </si>
  <si>
    <t>Dudek, Joanna</t>
  </si>
  <si>
    <t>Abstract
BACKGROUND:
The management of lymphoedema is complex and should be based on guidelines. To date, no data assessing quality of care in lymphoedema in Germany are available.
OBJECTIVE:
We aimed at evaluating the quality of care of lymphoedema in the metropolitan area of Hamburg using guideline-based indicators.
METHODS:
Cross-sectional, community-based study including patients with lymphoedema. Assessment included a structured interview, clinical examination and patient-reported outcomes. Quality indicators derived from guidelines by a Delphi consensus were applied.
RESULTS:
348 patients (median age 60.5 years) with lymphoedema (66.4%), lipoedema (9.5%) or combined oedema (24.1%) were included. 86.4% performed compression therapy, 85.6% received lymphatic drainage. On average 55.0% of the quality of care criteria were met; 64.8% were satisfied with care. The distribution curve of the health care index was almost normal. Treatment by specialists led to a higher quality of care index.
CONCLUSION:
Although overall quality of care in lymphoedema is fair, many patients are not treated properly according to guidelines.</t>
  </si>
  <si>
    <t xml:space="preserve">Herberger K.a · Blome C.a · Sandner A.a · Altheide F.b · Heyer K.a · Münter K.C.c · Gottlieb W.R.d · Augustin M.a </t>
  </si>
  <si>
    <t>"Abstract
Background: Butcher’s broom plant extract has been reported to improve lymphatic flow and the trace mineral, selenium, has been shown to improve lymphedema. This retrospective case study examines the effectiveness of 
Butcher’s broom in conjunction with selenium to decrease limb volume of a patient with lipedema, a common fat distribution disorder with excess adipose tissue fluid. 
Methods: Selenium (400 mcg) was initiated 6 days prior to limb volume evaluation utilizing perometry. The patient underwent physical therapy that consisted of manual lymph drainage (MLD) with Histological Variable Manual Technique (HIVAMAT), and compression bandaging. Butcher’s broom (one gram daily) was added on day 95 of treatment in addition to selenium and both were continued through day 293 (end of study). 
Results: Total volume reduction over the study period for the left and right upper extremities and left and right lower extremities was 525 ml and 225 ml (p&lt;0.05), and 1769 ml and 1614 ml (p&lt;0.0001), respectively. The total percent volume reduction during the time period when MLD with HIVAMAT and compression bandaging were performed for the left and right legs was 70.6 and 79.0%, respectively. In the absence of compression bandaging, the left and right arms lost 21.2 and 10% of initial volumes, respectively at the 6 month follow-up visit. During the latter part of the study when the patient was performing a home maintenance program, at which time selenium and Butcher’s broom were continued, the left and right lower extremities decreased an additional 29.4 and 20.9% of initial 
volumes, respectively, despite a lack of exercise due to a foot injury during the last 46 days.
Conclusion: Butcher’s broom and selenium may offer new tools in conjunction with physical therapy to improve swelling and pain associated with lipedema."</t>
  </si>
  <si>
    <t>Nourollahi S, Mondry TE, and Herbst KL</t>
  </si>
  <si>
    <t>Abstract
Edema is an accumulation of fluid in the interstitial space that occurs as the capillary filtration exceeds the limits of lymphatic drainage, producing noticeable clinical signs and symptoms. The rapid development of generalized pitting edema associated with systemic disease requires timely diagnosis and management. The chronic accumulation of edema in one or both lower extremities often indicates venous insufficiency, especially in the presence of dependent edema and hemosiderin deposition. Skin care is crucial in preventing skin breakdown and venous ulcers. Eczematous (stasis) dermatitis can be managed with emollients and topical steroid creams. Patients who have had deep venous thrombosis should wear compression stockings to prevent postthrombotic syndrome. If clinical suspicion for deep venous thrombosis remains high after negative results are noted on duplex ultrasonography, further investigation may include magnetic resonance venography to rule out pelvic or thigh proximal venous thrombosis or compression. Obstructive sleep apnea may cause bilateral leg edema even in the absence of pulmonary hypertension. Brawny, nonpitting skin with edema characterizes lymphedema, which can present in one or both lower extremities. Possible secondary causes of lymphedema include tumor, trauma, previous pelvic surgery, inguinal lymphadenectomy, and previous radiation therapy. Use of pneumatic compression devices or compression stockings may be helpful in these cases.</t>
  </si>
  <si>
    <t>Trayes KP, Studdiford JS, Pickle S, Tully AS</t>
  </si>
  <si>
    <t>Background: Physical exercise has consistently been identified as a central element of rehabilitation for many chronic diseases and has been successful in improving quality of life and reducing all-cause mortality. Physical exercise has the  potential to be a useful addition to the treatment of lipoedema, but currently its potential benefits have not been fully  investigated. 
Aims: To investigate the potential of high intensity exercise in the treatment of lipoedema. 
Methods: One patient who was diagnosed with lipoedema was referred for exercise training. The training program consisted of high-intensity strength and interval training for 14 weeks and is divided in 3 phases of respectively 2, 6 and 6 weeks. The patient trained individually on specialized strength and cardio training equipment. The focus is on time, in stead of pain. 
Results: The statistics revealed an overall pain reduction of 73%. After 14 weeks of high intensity exercise training, substantial changes were found in leg circumference, weight, BMI and fat percentage. 
Conclusions: This case study has demonstrated that high intensity exercise training might be a useful addition to the treatment of lipoedema patients</t>
  </si>
  <si>
    <t>High intensity exercise program in lipoedema patients</t>
  </si>
  <si>
    <t>Bosman, Joyce</t>
  </si>
  <si>
    <t>Abstract
BACKGROUND:
Distinguishing lymphoedema from lipoedema in women with swollen legs can be difficult. Local tissue water content can be quantified using tissue dielectric constant (TDC) measurements.
OBJECTIVES:
To examine whether TDC measurements can differentiate untreated lower extremity lymphoedema from lipoedema, and to test interobserver agreement.
METHODS:
Thirty-nine women participated in the study; 10 patients with lipoedema (LipP), nine patients with untreated lymphoedema (U-LP), 10 patients with lymphoedema treated with compression bandaging for ≥ 4 weeks (T-LP) and 10 healthy controls. All subjects were measured at three predefined sites (foot, ankle and lower leg). All groups except U-LP were measured by three blinded investigators. Using a handheld device, a 300-MHz electromagnetic wave is transmitted into the skin via a 2.5-mm depth probe. TDC calculated from the reflected wave is directly proportional to tissue water content ranging from 1 (vacuum) to 78.5 (pure water).
RESULTS:
Mean ± SD TDC values for U-LP were 48.8 ± 5.2. TDC values of T-LP, LipP and controls were 34.0 ± 6.6, 29.5 ± 6.2 and 32.3 ± 5.7, respectively. U-LP had significantly higher TDC values in all measurement sites compared with all other groups (P &lt; 0.001). A cut-off value of 40 for ankle and lower-leg measurements correctly differentiated all U-LP from LipP and controls. Intraclass correlation coefficients were 0.94 for the ankle and the lower leg and 0.63 for the foot.
CONCLUSIONS:
TDC values of U-LP were significantly higher than those of T-LP, LipP and controls and may aid in differentiating lymphoedema from lipoedema. Interobserver agreement was high in ankle and lower-leg measurements but low in foot measurements.</t>
  </si>
  <si>
    <t>Birkballe S1, Jensen MR, Noerregaard S, Gottrup F, Karlsmark T</t>
  </si>
  <si>
    <t>Abstract
OBJECTIVES:
Patient-relevant treatment benefit is traditionally measured with health-related quality of life (HRQoL) instruments. The Patient Benefit Index (PBI) methodology allows for a more direct measurement, with the patients rating both importance and achievement of treatment goals. Here, we developed and validated a PBI version specific for the assessment of benefit in lymphedema and lipedema treatment (PBI-L).
METHODS:
The development included five steps: (1) open item collection; (2) consensus of items in a multidisciplinary expert panel; (3) application of the German PBI-L in a cross-sectional study (n = 301); (4) translation into English; (5) application of the English PBI-L in a randomized clinical trial (n = 82). Subscales were developed using factor analysis. Construct validity was analyzed by correlating PBI-L and convergent criteria such as HRQoL and quality of care. To test for responsiveness, the association to change in HRQoL measures was computed.
RESULTS:
Floor and ceiling effects were low. There were few missing values. Two well-interpretable subscales were found with Cronbach's alpha &gt;0.8 each. Global and subscale scores correlated with convergent criteria and with change in disease-specific HRQoL, but not with change in generic HRQoL.
CONCLUSIONS:
The PBI-L is an internally consistent, valid, and responsive instrument for the assessment of patient-relevant benefit of edema treatment.</t>
  </si>
  <si>
    <t>Blome C1, Augustin M2, Heyer K2, Knöfel J2, Cornelsen H3, Purwins S2, Herberger K2.</t>
  </si>
  <si>
    <t>Abstract
BACKGROUND:
Lipedema is a rare female disorder with a characteristic distribution of adipose tissue hypertrophy on the extremities, with pain and bruising. In advanced stages, reduction of adipose tissue is the only available effective treatment. In elderly patients with advanced lipedema, correction of increased skin laxity has to be considered for an optimal outcome.
METHODS:
We report on a tailored combined approach to improve advanced lipedema in elderly females with multiple comorbidities. Microcannular laser-assisted liposuction of the upper legs and knees is performed under tumescent anesthesia. Medial thigh lift and partial lower abdominoplasty with minimal undermining are used to correct skin laxity and prevent intertrigo. Postsurgical care with nonelastic flat knitted compression garments and manual lymph drainage are used.
RESULTS:
We report on three women aged 55-77 years with advanced lipedema of the legs and multiple comorbidities. Using this step-by-step approach, a short operation time and early mobilization were possible. Minor adverse effects were temporary methemoglobinemia after tumescent anesthesia and postsurgical pain. No severe adverse effects were seen. Patient satisfaction was high.
CONCLUSION:
A tailored approach may be useful in advanced lipedema and is applicable even in elderly patients with multiple comorbidities.</t>
  </si>
  <si>
    <t>Wollina U1, Heinig B2, Nowak A3</t>
  </si>
  <si>
    <t>Abstract
HISTORY AND ADMISSION FINDINGS:
In a 66-year-old obese woman (WHO stage III, BMI 51 kg/m2) pronounced osteoarthritis of the right knee was diagnosed. Because of progressive chronic pain of the right knee joint her walking distance was limited to a few meters. Conservative therapy was exhausted.
INVESTIGATIONS:
Clinical examination showed a restricted and painful range of motion of the right knee and distinctive obeseness on the trunk and the extremities including a lipedema/lymphedema.
TREATMENT AND COURSE:
After a complicated course of treatment lasting for 220 days the total knee replacement ended in an arthrodesis combined with a gastrocnemius muscle flap.
CONCLUSION:
With respect to this case the high complication-rates in obese patients should be taken into account: Total knee replacement can even lead to loss of the limb in the worst case. In addition to extended preoperative examination this indication should be critically scrutinized.</t>
  </si>
  <si>
    <t>Brinkmann V, Wohlrab D, Esmer E, Juch F, Delank KS, Freche S.</t>
  </si>
  <si>
    <t>"Introduction
In the differential diagnosis of lymphedema, lipedema is often mentioned; however, in lipedema, there is initially no primary lymphatic impairment due to dysfunction. In the later stages of lipedema, obesity is often involved and will influence the patient negatively. In daily practice, contrary to the treatment point of view, a therapeutic approach of manual lymph drainage and compression therapy is often used for both lipedema and lymphedema, although these are two distinguishable diagnoses. Therefore, differentiating these two conditions is crucial for an optimal, dedicated treatment program. Because there is no consensus on the criteria for the diagnosis lipedema, a new method should be used to categorize and stratify patients to offer a dedicated treatment program and psycho-social support. The WHO method of International Classification of functioning, disability and health (ICF) is designed for a new approach of chronic diseases and can be of help in patients with lipedema."
"Summary
Lipedema is a disabling chronic condition and is often misdiagnosed or unrecognized, which leads to an increased morbidity and frustration because the patient feels misunderstood. Often treatments do not fulfill the patient’s expectations. By using the systematic ICF method, a patient can be stratified appropriately. The treatment modalities can be chosen carefully and individually adapted. Because lipedema is a chronic condition, self-management, including lifestyle changes and selftreatment, is an important part of a functional treatment program. Additionally, long-term monitoring and follow-up are necessary."</t>
  </si>
  <si>
    <t>Damstra, R. J.</t>
  </si>
  <si>
    <t>"Objective: Polycystic ovary syndrome (PCOS) is the most common female endocrine disorder. Affected women present a higher risk of type 2 diabetes. The objectives of this study were to investigate the effects of omega-3 fatty acids on obesity status, insulin resistance, and serum levels of visfatin in PCOS patients.
Methods: This double-blind, randomized, controlled clinical trial was conducted on 61 women who were diagnosed with PCOS, had a body mass index (BMI) between 25 and 40 kg/m2, and were from 20–35 years old. Thirty of the subjects had taken four 1-g omega-3 fatty acids capsules per day, providing 1200 mg n-3 long chain polyunsaturated fatty acids (n-3 LC PUFA), and 31 were given a placebo over 8 weeks. Fasting blood samples, anthropometric measurements, and dietary intake data were collected at the baseline and at the end of the trial.
Data were analyzed by independent t test, paired t test, Pearson correlation test, and analysis of covariance.
Results: Omega-3 fatty acids had no signiﬁcant effects on weight, BMI, waist circumference, and waist to hip ratio at the end of the study. Omega-3 fatty acids signiﬁcantly decreased glucose (by 11.4%, p , 0.001), insulin (by 8.4%, p , 0.05), and homeostatic model assessment for insulin resistance (by 21.8%, p , 0.001) compared with placebo. Changes in serum visfatin levels were not signiﬁcant in either of the groups.
Conclusion: Omega-3 fatty acids improved insulin sensitivity in PCOS patients. This beneﬁcial effect was not associated with alteration in anthropometric measurements and serum visfatin levels"</t>
  </si>
  <si>
    <t>Rafraf</t>
  </si>
  <si>
    <t>Abstract
OBJECTIVE:
Elephantiasis nostras is a rare complication in advanced lipo-lymphedema. While lipedema can be treated by liposuction and lymphedema by decongestive lymphatic therapy, elephantiasis nostras may need debulking surgery.
METHODS:
We present 2 cases of advanced lipo-lymphedema complicated by elephantiasis nostras. After tumescent microcannular laser-assisted liposuction both patients underwent a debulking surgery with a modification of Auchincloss-Kim's technique. Histologic examination of the tissue specimen was performed.
RESULTS:
The surgical treatment was well tolerated and primary healing was uneventful. After primary wound healing and ambulation of the patients, a delayed ulceration with lymphorrhea developed. It was treated by surgical necrectomy and vacuum-assisted closure leading to complete healing. Mobility of the leg was much improved. Histologic examination revealed massive ectatic lymphatic vessels nonreactive for podoplanin.
CONCLUSIONS:
Debulking surgery can be an adjuvant technique for elephantiasis nostras in advanced lipo-lymphedema. Although delayed postoperative wound healing problems were observed, necrectomy and vacuum-assisted closure achieved a complete healing. Histologic data suggest that the ectatic lymphatic vessels in these patients resemble finding in podoplanin knockout mice. The findings would explain the limitations of decongestive lymphatic therapy and tumescent liposuction in such patients and their predisposition to relapsing erysipelas.
KEYWORDS:
adjuvant debulking surgery; decongestive lymphatic therapy; elephantiasis nostras; lipo-lymphedema; tumescent liposuction</t>
  </si>
  <si>
    <t>Wollina U1, Heinig B2, Schönlebe J3, Nowak A4.</t>
  </si>
  <si>
    <t>Abstract
Juvenile dermatomyositis (JDM) is a rare but complex and potentially life-threatening autoimmune disease of childhood. Significant proportions of patients have residual weakness, muscle atrophy, joint contractures, and calcinosis. Recently, new clinical findings, such as lipodystrophy accompanied with increased fat deposition in certain areas, have been reported. So far, it is not known whether the redistribution of body fat may be the type of lipedema of lower extremity. We describe a 39-year-old woman who was diagnosed with JDM at the age of 7. Later she developed symmetrical lipodystrophy of upper extremities and symmetrical lipedema of lower extremities (making 2 and 58.3 % of total body fat mass, respectively), with multiple calcified nodules in the subcutaneous tissues. These nodules gradually increased in size despite therapy. Capillaroscopy findings showed scleroderma-like abnormalities. ANA and anti-U1RNP antibodies were positive. Similar cases with simultaneous occurrence of the lipedema of lower extremities, lipodystrophy of upper extremities, and severe calcinosis complicating JDM have not been published so far. We showed that the calcinosis and lipodystrophy were associated with short duration of active disease. Also, we display case that raises the question whether it is possible overlapping autoimmune diseases revealed during follow-up.</t>
  </si>
  <si>
    <t>Pavlov-Dolijanovic SR, Vujasinovic Stupar NZ, Gavrilov N, Seric S.</t>
  </si>
  <si>
    <t>Abstract
Lipedema is a common, but often underdiagnosed masquerading disease of obesity, which almost exclusively affects females. There are many debates regarding the diagnosis as well as the treatment strategies of the disease. The clinical diagnosis is relatively simple, however, knowledge regarding the pathomechanism is less than limited and curative therapy does not exist at all demanding an urgent need for extensive research. According to our hypothesis, lipedema is an estrogen-regulated polygenetic disease, which manifests in parallel with feminine hormonal changes and leads to vasculo- and lymphangiopathy. Inflammation of the peripheral nerves and sympathetic innervation abnormalities of the subcutaneous adipose tissue also involving estrogen may be responsible for neuropathy. Adipocyte hyperproliferation is likely to be a secondary phenomenon maintaining a vicious cycle. Herein, the relevant articles are reviewed from 1913 until now and discussed in context of the most likely mechanisms leading to the disease, which could serve as a starting point for further research.</t>
  </si>
  <si>
    <t>SzÃ©l E, KemÃ©ny L, Groma G, Szolnoky G.
Szel</t>
  </si>
  <si>
    <t>Lipedema is a disorder of adipose tissue that primarily affects females and is often misdiagnosed as obesity or lymphedema. Relatively few studies have defined the precise pathogenesis, epidemiology, and management strategies for this disorder, yet the need to successfully identify this disorder as a unique entity has important implications for proper treatment. In this review, we sought to review and identify information in the existing literature with respect to the epidemiology, pathogenesis, clinical presentation, differential diagnosis, and management strategies for lipedema. The current literature suggests that lipedema appears to be a clinical entity thought to be related to both genetic factors and fat distribution. While distinct from lymphedema and obesity, there are some existing treatments such as complex decongestive physiotherapy, liposuction, and laser-assisted lipolysis. Management of lipedema is complex and distinct from lymphedema. The role of newer randomized controlled studies to further explore the management of this clinical entity remains promising.</t>
  </si>
  <si>
    <t>Jean Phillip Okhovat</t>
  </si>
  <si>
    <t>Abstract
Compression therapy is the mainstay of treatment in the management of
lymphoedema and lipoedema. However, due to variance in the location,
severity and type of the condition, patients often have to compromise
on garments to ensure that the affected area of oedema is controlled.
This article discusses the use of Veni compression shorts (Haddenham
Healthcare) and Capri garments as an alternative treatment option to
full-leg compression garments. The article explains treatment areas and
conditions where the application of these garments will enhance care—for
example, for trunkal swelling—and where compression may not generally
be required—for example, in the feet.</t>
  </si>
  <si>
    <t>Wigg J, Lee N.</t>
  </si>
  <si>
    <t>Abstract
AIM:
Application of microcurrents of bioresonance may allow protein aggregates lysis and a related enhancement of lymphatic drainage. Combining bioresonance with transcutaneous passage of active principles, by means of skin electroporation, microcirculation and clearance of connective tissues may be theoretically activated. A pilot study on an electro-medical device which includes these two technologies (Transponder(®)), has been performed on patients affected by lymphedema (LYM) and/or lipedema (LIP) of the lower limbs.
METHODS:
Eight patients affected by primary or secondary unilateral LYM or LIP were submitted to six consecutive daily sessions with the medical device; the first two sessions were performed by a trained physiotherapist, whilst the following four sessions were self-administered by the patients themselves at home (who were educated about the technique). Magnesium silicate was delivered transcutaneously by means of the device at each session. Pre-post-treatment assessment included: 1) limb volumetry by means of tape measurement; 2) segmental multifrequency bioimpedance spectroscopy for fluid changes, with L-DEX measurement; 3) visual analogue scale (VAS) (0-10 score) questionnaire for related symptoms.
RESULTS:
All the patients completed the scheduled treatment. After the treatment the mean volume of the whole limb decreased from 9462.85 (±3407.02) to 9297.37 cc (±3393.20), which accounts for a 165.48 cc (2%) reduction after six days of treatment. The pre/post-treatment VAS mean score changes were: heaviness from 4.57±3.46 to 2.43±2.57 (-47%), dysesthesias from 1.71±2.63 to 0.71±1.50 (-58%), pain from 1.57±2.57 to 0.57±0.79 (-64%). Diuresis VAS measurement passed from 7.43±1.81 to 8.57±0.98 (15% increase). The average L-DEX percentage reduction was 21%. No side effects were reported and a good patients' compliance was recorded.
CONCLUSIONS:
The preliminary data of this pilot study show that the combination of microcurrents of bioresonance with transdermal delivery of active principles indicate that it could result in edema decrease and symptom improvement in patients affected by LYM and/or LIP of the lower limbs. Self-administered modality of the electrical device is possible and effective; no side effects have been reported.</t>
  </si>
  <si>
    <t>Elio C, Guaitolini E, Paccasassi S, Rosati N, Cavezzi A.</t>
  </si>
  <si>
    <t>Abstract
Lymphtaping is recognised to be a promising method for use in the management of lymphoedema. This article gives an overview of the concept of lymphtaping and the relevant literature. Several methods of action are described about lymphtaping: increasing pressure differences within lymph vessels; lifting the skin (inducing opening of initial lymph vessels); connective tissue becoming more flexible; and the micromassage effect. Medical taping concepts have only become the subject of scientific research in the last decade as the technique is still relatively new. Several misunderstandings around lymphtaping therefore still exist. These are discussed, supported by the available evidence. The article demonstrates that lymphtaping is a promising technique in the treatment of lymphoedema, and should be another choice for contraindicating pressure therapy patients and in areas where compression is difficult or impossible to use. However, each patient should be assessed and evaluated thoroughly and individually so that the appropriate treatment and properties can be determined.</t>
  </si>
  <si>
    <t>The cannula (1) comprises a tube (2) with a front end (4) at which there is provided at least one suction opening (10), and with a back end (3) intended to be connected to a source of vacuum; in the tube (2) there being defined at least one longitudinal flow conduit (8, 9) for the aspirated material; and an imaging apparatus (11, 12) capable of supplying first signals or data allowing the generation of a visual representation of the environment in close proximity to the front end of the tube (2) of the cannula (1) down to a first depth or distance, and second signals or data allowing the generation of a visual representation of the environment around the front end of the tube (2) of the cannula (1) down to a second depth or distance, greater than the said first depth or distance.</t>
  </si>
  <si>
    <t>Corrado Campisi</t>
  </si>
  <si>
    <t>The purpose of this study was to analyze the influence of radiographic arterial calcification (RAC) on the clinical interpretation of ankle-brachial index (ABI) values in patients with diabetic foot ulcers. We analyzed a retrospective clinical database of 60 patients with diabetic foot ulcers from the Diabetic Foot Unit (Complutense University, Madrid, Spain) between January 2012 and March 2014. For each patient, anteroposterior XR-plains were evaluated, and the ABI and toe-brachial index (TBI) were assessed by an experienced clinician. To analyze the correlation among quantitative variables, we applied the Pearson correlation coefficient. Fifty percent (n = 9/18) of our patients with a normal ABI and RAC had a TBI &lt; 0.7 associated with peripheral arterial disease (PAD). In patients with RAC, the prevalence of a normal ABI (72%, 18/25) was higher than in patients without RAC (52%, 11/21). The Pearson correlation coefficient among the ABI and TBI in patients with an ABI &lt; 1.4 (n = 46) was lesser (r = .484, P = .001) than in patients with an ABI &lt; 1.4 but without RAC (n = 21; r = .686, P = .001). ABI values between 0.9 and 1.4 would be falsely considered as normal and could underestimate the prevalence of PAD, especially in patients with neuropathy, diabetic foot ulcers, or RAC.</t>
  </si>
  <si>
    <t>Francisco Javier Alvaro</t>
  </si>
  <si>
    <t xml:space="preserve">Introduction
Liposuction is one of the most popular treatment modalities in aesthetic surgery around the World, counting 341,000 liposuction procedures just in 2008 and it was ranked second among all invasive
cosmetic procedures, according to the American Society for Aesthetic Plastic Surgery [1]. The first surgical procedure was performed by Dujarrier in 1921. He used a uterine curette to remove fat from the knees of a well-known ballerina, with a disastrous outcome. In 1978 Kesselring added strong suction to this sharp curettage method. Shortly after, Illouz replaced the curette by a blunt cannula inserted subcutaneously and connected to a vacuum pump to aspirate the fatty tissues. In the past decade, many innovations have been made and the anatomy and physiology of the fatty tissue have been studied in evergreater depth [2]. Several major advancements have also been contributed to the field of liposuction, including the introduction of the superwet and the tumescent wetting techniques, the refinement of cannulas for specific body sites, the utilization of some devices (Ultrasound-Assisted Aspiration, Vasser, Laser-Assisted Liposuction, Power Assisted Liposuction and Vibroliposuction) [3] and the use of manual syringe suction for fine contouring and autologous fat transfer.
</t>
  </si>
  <si>
    <t xml:space="preserve">Alethia Rubio Pena </t>
  </si>
  <si>
    <t>Background:
Lipedema is a painful, genetically induced, abnormal deposition of subcu- taneous fat in the extremities of women. The pathogenesis is unknown. Also unknown is the number of women affected in Germany. This study presents the epidemiology of the disease. There are currently two treatment options available: Complex physical decongestive therapy and liposuction. Liposuction is the only method that removes fat perma- nently. An additional study proves its effectiveness and highlights its vital role as part of a comprehensive treatment concept. 
Patients and methods: As part of the epidemiological research, all patients of a general practioner were examined for leg problems. The liposuction study included the preand
postoperative examination of 85 patients, which was carried out using a questionnaire.
Results: Lipedema were diagnosed in 5 % of all patients of the GP practice. In all 85 patients liposuction significantly reduced pain, bruising and the tendency of swelling in the
extremities. It therefore led to a significant improvement in the quality of life of the patients.
Conclusion: Lipedema is a relatively common disorder among women. Liposuction forms part of an effective treatment plan, when it is used in conjunction with pre- and postoperative
complex physical decongestive therapy, a sports program, treatment of concomitant obesity, as well as psychological support, if needed. Therefore a comprehensive treatment plan should be aimed at for a succesful result.</t>
  </si>
  <si>
    <t xml:space="preserve">S. Rapprich1; S. Baum2; I. Kaak3; T. Kottmann4; M. Podda5 </t>
  </si>
  <si>
    <t>Dietzel R1, Reisshauer A2, Jahr S2, Calafiore D1,3, Armbrecht G1</t>
  </si>
  <si>
    <t>VIDEO: Frequently misdiagnosed as obesity, lipoedema is chronic condition involving an abnormal build-up of fat cells in the legs, thighs and buttocks that cannot be shifted by exercise or dieting. Estimated to affect up to 11% of the female population, the condition is widely unknown by health professionals. This means women typically wait for many years before diagnosis. This allows the condition to progress unchecked, resulting in unnecessary deterioration and the development of associated comorbidities, as well as significant pain and mental anguish. A free, 30-minute Royal College of General Practitioners (RCGP) e-learning course created in partnership with Lipoedema UK aims to rectify this situation by educating nurses, GPs and other health professionals on how to diagnose and manage lipoedema in primary care. This article aims to describe the condition of lipoedema, how to recognise/diagnose it, current treatment options and the findings of a 240-patient survey carried out by Lipoedema UK in 2013 that included documenting the difficulties for patients in obtaining a diagnosis as well as the mental and physical effects of the condition.</t>
  </si>
  <si>
    <t>Fetzer A1, Fetzer S.</t>
  </si>
  <si>
    <t>INTRODUCTION: Liposuction for lymphoedematous limbs is an effective treatment for chronic lymphoedema, with excellent long-term results in well-selected patients. In 2008 NICE produced guidelines 'Liposuction for Chronic lymphoedema', acknowledging this treatment modality. However, there remain very few centers that provide this service in the United Kingdom. We aim to share our experience of our referral system at Ninewells Hospital, Dundee, Scotland.
METHODS: A 10 year prospective database from 2005 to 2014 was analysed. Referral sources, patient demographics, diagnosis and treatment offered were examined.
RESULTS: There were 221 referrals in total, 190 (86%) female and 31 (14%) male. The mean age was 51 (range 7-86 years). 127 (58%) were referred via their general practitioners, 72 (33%) from a hospital consultant and 22 (10%) from a lymphoedema nurse specialist. 153 (69%) referrals were from Scotland, 61 (28%) from England and 7 (3%) from Northern Ireland. The majority of patients 165 (75%) were referred with lower limb swelling. Following assessment in clinic, 146 (66%) were found to have lymphoedema whilst the rest were deemed to have other non-lymphoedematous diagnoses which include lipoedema (47, 21%), dependent oedema (8, 4%) and obesity (5, 2%). 131 (59%) were offered liposuction- 74 (34%) have received liposuction, 18 (8%) are awaiting their procedure, 3 (1%) have declined surgery, 27 (12%) are awaiting funding approval and 9 (4%) have been declined funding by their primary care trust/clinical commissioning group (PCT/CCG). 4 (2%) are awaiting investigations to further evaluate the cause of their swelling, whilst the remaining 86 (39%) were felt unsuitable for surgery and were treated conservatively.
CONCLUSION: Chronic lymphoedema is a challenging condition to treat, with few specialist centers offering surgical treatment. We hereby share our referral process, diagnosis and management.</t>
  </si>
  <si>
    <t>Teo I1, Munnoch DA2</t>
  </si>
  <si>
    <t>Abstract
Liposuction is the most common cosmetic surgical procedure worldwide. It has evolved from being designed primarily for body contouring to becoming essential adjunct to various other aesthetic procedures, greatly enhancing their outcome. Despite its hard clear differentiation between an aesthetic and therapeutic indication for some pathologic conditions, liposuction has been increasingly applied to a gamut of disorders as a therapeutic tool or to improve function. In fact, liposuction has ceased to define a specific procedure and became synonymous to a surgical technique or tool same as the surgical knife, laser, electrocautery, suture material, or even wound-dressing products. At present, there seems to be an enormous potential for the application of the basic liposuction technique in ablative and reconstructive surgery outside the realm of purely aesthetic procedures. The present review contemplates the various nonaesthetic applications of liposuction, displaying the enormous potentials of what should be considered a basic surgical technique rather than a specific aesthetic procedure. Implications of this new definition of liposuction should induce third-party public payers and insurance companies to reconsider their remuneration and reimbursement policies.</t>
  </si>
  <si>
    <t>Atiyeh B, Costagliola M, Illouz YG, Dibo S, Zgheib E, Rampillon F.</t>
  </si>
  <si>
    <t>Microcannular liposuction in tumescent anesthesia is the most effective treatment for painful lipedema. Tumescent anesthesia is an established and safe procedure in local analgesia when performed according to guidelines. Major adverse effects are rare. In patients with advanced lipedema, however, the commonly presented comorbidities bear additional risks.We report on post-surgical acute pulmonary edema after tumescent liposuction according to guidelines in a 52-year-old female patient with lipedema of the legs. We discuss in detail possible scenarios that might be involved in such emergency. In the present case the most likely was a retarded community acquired atypical pneumonia with aggravation of pre-existent comorbidities.A combined treatment with intravenous b-lactam antibiosis, positive pressure ventilation, and continuous venovenous hemodialysis and filtration resulted in complete remission in a couple of days. In conclusion, tumescent liposuction of advanced lipedema patients should only be performed in well-trained centers with sufficient infrastructure.</t>
  </si>
  <si>
    <t>Wollina U1, Graf A, Hanisch V.</t>
  </si>
  <si>
    <t>Author's note - PROBABLY REALLY LIPEDEMA NOT MADELUNG'S
Conclusion
Finally, the presented case demonstrates that physicians
when confronted with unrecognised combinations
of signs and symptoms of a rare disease
could use Internet searches as part of their diagnostic
strategy to prevent unacceptable diagnostic delay and
improve medical management of patients.</t>
  </si>
  <si>
    <t xml:space="preserve">Nicola Mumoli, Jose` Vitale, Silvia Sabatini, Carolina Manni, Lorenzo Masi, Valeria Mazzi,
Marco Cei, Silvia Giorgetti, Monica Rossi, Mario Comassi and Alberto Camaiti
</t>
  </si>
  <si>
    <t>Bundrick JB, Litin SC.</t>
  </si>
  <si>
    <t>Women wait decades for an accurate diagnosis of lipoedema. Earlier diagnosis is essential to prevent the condition progressing to lymphoedema, with its risk of life-threatening cellulitis.</t>
  </si>
  <si>
    <t>Mason MC.</t>
  </si>
  <si>
    <t>Abstract
Lipedema is a poorly understood clinical entity that is frequently under-diagnosed and neglected or else confused with lymphoedema. However, in most cases, diagnosis is simple and does not usually necessitate laboratory examinations. There is an extremely high demand for therapy since the condition causes major morbidity and affects quality of life. The aim of treatment is to reduce patient weight; although weight loss does not affect the morphology of the lower limbs, it optimises patient mobility while reducing related complaints and improving quality of life. Conservative surgical measures, of which tumescent liposuction is the most frequent, provide improvement of certain symptoms. A better understanding of this entity will result in improved therapy.</t>
  </si>
  <si>
    <t>Truchetet F, Bonhomme A.</t>
  </si>
  <si>
    <t>Abstract
Summary: Vascular anomalies and related conditions cause overgrowth of tissues. The purpose of this study was to determine the efficacy and safety of liposuction techniques for pediatric overgrowth diseases. Patients treated between 2007 and 2015 who had follow-up were reviewed. Seventeen patients were included; the median age was 12.7 years. The causes of overgrowth included infiltrating lipomatosis (n = 7), capillary malformation (n = 6), hemihypertrophy (n = 1), infantile hemangioma (n = 1), lipedema (n = 1), and macrocephaly-capillary malformation (n = 1). Forty-seven percent had enlargement of an extremity, 41 percent had facial hypertrophy, and 12 percent had expansion of the trunk. All subjects had a reduction in the size of the overgrown area and improved quality of life. Suction-assisted tissue removal is an effective technique for reducing the volume of the subcutaneous compartment for patients with pediatric overgrowth diseases.</t>
  </si>
  <si>
    <t>Couto JA, Maclellan RA, Greene AK.</t>
  </si>
  <si>
    <t>ABSTRACT
At present, there is no proven cure for lipoedema. Nevertheless, much can be done to help improve symptoms and prevent progression. Many of these improvements can be achieved by patients using self-management techniques. This article describes the range of self-management techniques that community nurses can discuss with patients, including healthy eating,
low-impact exercise, compression garments, self-lymphatic drainage, and counselling.
KEY POINTS
w There is currently no cure for lipoedema, but self-management techniques can help to manage the condition and prevent its progression
w A sensible, healthy-eating programme designed to lose any excess weight and to prevent further weight gain is advised
w Following an appropriate exercise schedule to build muscle tone will help maintain mobility, weight, and improve mood
w Wearing appropriate, graded compression garments to support the tissues and reduce oedema (fluid build up) will help prevent progression
Conclusion
Although the lack of a cure can make patients feel frustrated and hopeless, patients with lipoedema should be encouraged to take an active role in managing their condition. Quality of life can be significantly improved through self-management techniques, and the earlier that patients is introduce these techniques, the better the outcomes that can be achieved. Self-management techniques also complement specialist treatments, such as MLD; intermittent pneumatic compression therapy (IPC); multilayer bandaging; and, where appropriate, liposuction (Rapprich et al, 2011; Schmeller et al, 2012). These specialist treatments will be discussed in a future article. Providing support and giving these patients concrete tools that can help them to manage their condition is an important and rewarding role.</t>
  </si>
  <si>
    <t>Fetzer A, Wise C.</t>
  </si>
  <si>
    <t>lipoedema is a long-term, progressive condition, usually presenting as symmetrical enlargement of the legs and buttocks, and mainly
affecting women. Distinct from obesity or lymphoedema, lipoedema is associated with an unusual distribution and proliferation of diet-resistant
in ammatory fat tissue. This article provides background to lipoedema diagnosis and discusses self-care support for women with lipoedema.</t>
  </si>
  <si>
    <t>Williams, MacEwan</t>
  </si>
  <si>
    <t>Background
Long-term results following liposuction in patients with lipoedema are available only for an average period of 4 years.
Objective
To find out whether the improvement of complaints persists for a further 4 years.
Methods
In a single-centre study, 85 patients with lipoedema had already been examined after 4 years. A mail questionnaire – often in combination with clinical
controls – was repeated after another 4 years (8 years after liposuction).
Results
Compared with the results after 4 years, the improvement in spontaneous pain, sensitivity to pressure, oedema, bruising and restriction of movement persisted.
The same held true for patient self-assessment of cosmetic appearance, quality of life and overall impairment. Eight years after surgery, the reduction in
the amount of conservative treatment (combined decongestive therapy, compression garments) was similar to that observed 4 years earlier.
Conclusion
These results demonstrate for the first time the long-lasting positive effects of liposuction in patients with lipoedema.</t>
  </si>
  <si>
    <t>Baumgartner A, Hueppe M, Schmeller W.</t>
  </si>
  <si>
    <t>Abstract
Compression therapy is a key component in the effective management of people with lower limb problems associated with venous, lymphatic and fat disorders such as lipoedema. Individuals with lymphoedema, venous ulceration and lipoedema often require long-term compression therapy to prevent and manage problems such as chronic ulceration and skin changes, persistent swelling and shape distortion. Challenges remain in achieving acceptable, safe, effective and cost-efficient compression therapy choices. Adjustable compression wrap devices using hook and loop fasteners, commonly called VELCRO brand fasteners, present new opportunities for improving treatment outcomes, supporting patient independence and self-management in the use of compression therapy. This paper reports the findings of an evidence review of adjustable compression wrap devices in people with lymphoedema, chronic oedema, venous ulceration and lipoedema.</t>
  </si>
  <si>
    <t>Williams A.</t>
  </si>
  <si>
    <t>None found</t>
  </si>
  <si>
    <t>Szolnoky G.</t>
  </si>
  <si>
    <t>Abstract
This study aimed to explore patients' perceptions regarding the impact that lower limb chronic oedema has on their quality of life (QoL). A quantitative descriptive design was used to collect data from patients with lower limb chronic oedema. A condition-specific validated questionnaire was distributed to a purposive sample (n = 122) through manual lymphatic drainage/vascular/health clinics in Ireland. Results indicated that patients with lower limb chronic oedema experience a wide range of physical problems such as limb heaviness (74%, n = 66), weakness (44%, n = 40) and pain (38%, n = 34). Additionally, difficulties with walking (53%, n = 48), standing (51%, n = 46) and bending (45%, n = 40) were reported. Concerns regarding poor body image were strongly evident (76%, n = 68). Difficulties finding clothing/footwear to fit oedematous limb(s) were reported (59%, n = 53), in addition to finding clothes that participants would like to wear (64%, n = 58). Emotional symptoms of irritability (42%, n = 38), anxiety (41%, n = 37) and tension (40%, n = 36) were reported. Over half of the participants (55%, n = 49) stated that their chronic swelling affected their social functioning and their ability to engage in leisure activities. This study has identified that lower limb chronic oedema has significant psychological, social and physical implications for persons' QoL.</t>
  </si>
  <si>
    <t>Greene A, Meskell P.</t>
  </si>
  <si>
    <t>Abstract
Lipedema is a chronic disorder characterized by abnormal distribution of subcutaneous adipose tissue on the proximal extremities, pain and capillary fragility. Its etiology is unknown but in analogy to central obesity, chronic low-level inflammation in adipose tissue has been suggested. There seems to be an increased propagation of pre-adipocytes into mature adipocytes contributing to the massive enlargement of subcutaneous adipose tissue. We investigated whether tyrosine kinases might be involved. Proteins from adipose tissue harvested during microcannular tumescent liposuction in lipedema and in lipomas were subjected to 10% polyacrylamide-gel, transferred to a polyvinylidenfluorid membrane and immunoblotted with indicated P-Tyr-100 antibody followed by enhanced chemiluminescence reaction. A survey of all blots did not reveal tyrosine-phosphorylated proteins with a molecular weight &gt;100 kD in lipedema tissue and controls. These investigations suggest absence of activated growth factor receptors. Some signals indicating unspecific tyrosine-phosphorylation of smaller proteins were detected in tissue of both lipedema patients and controls. The present data suggest that there is no enduring activation of tyrosine kinase pathways of adipogenesis in lipedema as in lipoma controls.</t>
  </si>
  <si>
    <t>Schneble N, Wetzker R, Wollina U.</t>
  </si>
  <si>
    <t xml:space="preserve">
Purpose
Lipoedema is a chronic, progressive adipose disorder of unknown etiology, often underdiagnosed or misdiagnosed as obesity. It manifests itself with accumulation of the fat in lower parts of the body and associated edema and, due to numerous physical and psychological consequences, affects the quality of life (QOL) of those who suffer. The aim of this study was to investigate the psychological factors that might have an impact on the QOL of women with lipoedema from the contextual behavioral viewpoint.
Methods
In an Internet-based cross-sectional study, women suffering from lipoedema (N = 120) were asked to fill in questionnaires assessing: symptom severity, QOL (WHOQOL-BREF), satisfaction with life (SWLS), psychological flexibility (Acceptance and Action Questionnaire-II), social connectedness (Social Connectedness Scale-Revised) and other psychological factors. The majority of participants were from the USA, the UK, and Australia.
Results
Multiple hierarchical regression analyses showed that a higher level of QOL was predicted by higher levels of psychological flexibility and social connectedness, while controlling for symptom severity. Higher level of SWL was predicted only by higher level of social connectedness.
Conclusions
Acceptance and Commitment Therapy with psychological flexibility as the target of change and Functional Analytic Psychotherapy with social connectedness as the target of change might be useful in treating women with lipoedema; however, further research in this area is needed. The authors conclude that psychological and biomedical interventions for women with lipoedema and their QOL merit more attention from researchers and the medical community than is currently received.</t>
  </si>
  <si>
    <t>Dudek JE, BiaÅ‚aszek W, Ostaszewski P.</t>
  </si>
  <si>
    <t>Ainechi S, Carlson JA.</t>
  </si>
  <si>
    <t>Carrasco-Zuber JE, Alvarez-Veliz S, Cataldo-Cerda K, Gonzalez-Bombardiere S.</t>
  </si>
  <si>
    <t>ABSTRACT
Selecting the most appropriate compression garments is vital in the longterm
management of venous disease and chronic oedema. The range of
styles has improved greatly over the years and many garments are available
on the UK Drug Tariff. Practitioners now have a wide range of options to
choose from including the type of fabric, colour, compression class, and
style of garment. These options increase the pratitioner’s ability to select
the most suitable garments and combine clinical and aesthetic needs,
with the ultimate aim of improving compliance. The focus of this article
is to highlight the aims and qualities of the various types of compression
garments available, discuss the rationale for prescribing choice, and
describe the benefits of Haddenham’s Veni made-to-order compression leg
garments in the management of chronic oedema and venous disease. Three
case studies will demonstrate the effectiveness of the Veni made-to-order
range of compression garments.</t>
  </si>
  <si>
    <t>Todd M, Elwell R, Pritchard E.</t>
  </si>
  <si>
    <t>ABSTRACT
While there is no proven cure for lipoedema, early detection is key as
specialist treatments, complemented by self-management techniques, can
improve symptoms and prevent progression. There is no universal approach
as the correct treatment or treatments will depend on each patient’s
particular circumstances; however, when chosen early and appropriately,
interventions can provide huge benefits. The most common treatments
in the management of lipoedema include compression, manual lymphatic
drainage (MLD), tumescent liposuction, intermittent pneumatic compression
therapy (IPC), kinesio taping, deep oscillation therapy, and cognitive
behavioural therapy (CBT).
KEY POINTS
w There is currently no cure for lipoedema
w Early detection of lipoedema is key to improve symptoms and prevent
progression
w Use of self-management techniques, such as compression garments,
maintaining a good diet, and carrying out low-impact exercise can help in
managing the symptoms
w Specialist treatments include: compression, kinesio taping, manual
lymphatic drainage (MLD), liposuction, deep oscillation therapy, and
cognitive behavioral therapy (CBT).</t>
  </si>
  <si>
    <t>Fetzer A.</t>
  </si>
  <si>
    <t>Abstract
INTRODUCTION:
Lipedema is a chronic, progressive condition that can result in considerable disability. In 2011, the Dutch Society of Dermatology and Venereology organized a task force to create guidelines on lipedema, using the International Classification of Functioning, Disability and Health of the World Health Organization.
GUIDELINE DEVELOPMENT:
Clinical questions on significant issues in lipedema care were proposed, involving (1) making the diagnosis of lipedema; (2) clinimetric measurements for early detection and adequate follow-up; and (3) treatment. A systematic review of literature published up to June 2013 was conducted. Based on available evidence and experience of the task force, answers were formed and recommendations were stated. The guidelines define criteria to make a medical diagnosis of lipedema, a minimum data set of (repeated) clinical measurements that should be used to ensure early detection and an individually outlined follow-up plan, pillars on which conservative treatment should be based and recommendations on surgical treatment options.
CONCLUSIONS:
Little consistent information concerning either diagnostics or therapy can be found in the literature. It is likely that lipedema is frequently misdiagnosed or wrongly diagnosed as only an aesthetic problem and therefore under- or mis-treated. Treatment is divided into conservative and chirurgic treatment. The only available technique to correct the abnormal adipose tissue is surgery.
RECOMMENDATIONS:
To ensure early detection and an individually outlined follow-up, the committee advises the use of a minimum data set of (repeated) measurements of waist circumference, circumference of involved limbs, body mass index and scoring of the level of daily practice and psychosocial distress. Promotion of a healthy lifestyle with individually adjusted weight control measures, graded activity training programs, edema reduction, and other supportive measures are pillars of conservative therapy. Tumescent liposuction is the treatment of choice for patients with a suitable health profile and/or inadequate response to conservative and supportive measures.</t>
  </si>
  <si>
    <t>Halk AB, Damstra RJ.</t>
  </si>
  <si>
    <t>Lipedema is a condition of abnormal symmetric bilateral lower extremity or trunk adipose tissue that can easily be confused with obesity or other causes of lower-extremity enlargement [1–3] . This diagnosis may be overlooked and missed in bariatri…</t>
  </si>
  <si>
    <t>Bast JH, Ahmed L, Engdahl R.</t>
  </si>
  <si>
    <t>N/A</t>
  </si>
  <si>
    <t>O'Neill C.</t>
  </si>
  <si>
    <t>Abstract
Lipedema is an uncommon disorder characterized by localized adiposity of the lower extremities, often occurring in females with a family history of the condition. The adiposity extends from hips to ankles and is typically unresponsive to weight loss. In addition to the aesthetic deformity, women also describe pain in the lower extremities, particularly with pressure, as well as easy bruising. Although the condition is well described, it is relatively rare and often misdiagnosed. The purpose of this review is to describe the initial evaluation and diagnosis of lipedema and discuss treatment options.</t>
  </si>
  <si>
    <t>Warren Peled A, Kappos EA.</t>
  </si>
  <si>
    <t>Buck DW 2nd, Herbst KL.</t>
  </si>
  <si>
    <t>A combination of extrinsic (passive) and intrinsic (active) forces move lymph against a hydrostatic pressure gradient in most regions of the body. The effectiveness of the lymph pump system impacts not only interstitial fluid balance but other aspects of overall homeostasis. This review focuses on the mechanisms that regulate the intrinsic, active contractions of collecting lymphatic vessels in relation to their ability to actively transport lymph. Lymph propulsion requires not only robust contractions of lymphatic muscle cells, but contraction waves that are synchronized over the length of a lymphangion as well as properly functioning intraluminal valves. Normal lymphatic pump function is determined by the intrinsic properties of lymphatic muscle and the regulation of pumping by lymphatic preload, afterload, spontaneous contraction rate, contractility and neural influences. Lymphatic contractile dysfunction, barrier dysfunction and valve defects are common themes among pathologies that directly involve the lymphatic system, such as inherited and acquired forms of lymphoedema, and pathologies that indirectly involve the lymphatic system, such as inflammation, obesity and metabolic syndrome, and inflammatory bowel disease.</t>
  </si>
  <si>
    <t>Joshua P. Scallan, Scott D. Zawieja, Jorge A. Castorena-Gonzalez and Michael J. Davis</t>
  </si>
  <si>
    <t>Idiopathic cyclic edema is a type of generalized edema that mainly affects women. Diagnosis is made by the patient’s clinical history and an evaluation of the accumulation of weight during the day. The objective of this study is to report the clinical control of lymphedema associated with idiopathic cyclic edema using calcium dobesilate. A 55-year-old female patient reported generalized edema for years in that she woke up in the morning with her legs swollen and the edema worsened during the day. The physical examination revealed generalized edema. After four days of treatment with calcium dobesilate, the patient returned to the Clínica Godoy, Brazil, with less edema and reductions in body weight and the amount of extracellular and intracellular fluid. With further treatment, there was a total reduction of the edema. It is concluded that calcium dobesilate helps to control lymphedema secondary to idiopathic cyclic edema.</t>
  </si>
  <si>
    <t>Jose Maria Pereira de Godoy, Henrique Jose Pereira de Godoy, Aline Aparecida de Sene Souza,Ricardo Budtinger Filho and Maria de Fatima Guerreiro Godoy</t>
  </si>
  <si>
    <t>Cooper G1.</t>
  </si>
  <si>
    <t>Abstract
Lymphedema results from impaired lymphatic transport with increased limb volume. Lymphedema are divided in primary and secondary forms. Upper-limb lymphedema secondary to breast cancer treatment is the most frequent in France. Primary lymphedema is sporadic, rarely familial or associated with complex malformative or genetic disorders. Diagnosis of lymphedema is mainly clinical and lymphoscintigraphy is useful in primary form to assess precisely the lymphatic function of the two limbs. Erysipelas (cellulitis) is the main complication, but psychological or functional discomfort may occur throughout the course of lymphedema. Lipedema is the main differential diagnosis, defined as an abnormal accumulation of fat from hip to ankle. Lymphedema management is based on complete decongestive physiotherapy (multilayer low-stretch bandage, manual lymph drainage, skin care, exercises). The first phase of treatment leads to a reduction of lymphedema volume and the second phase stabilizes the volume. Multilayer low-stretch bandage and elastic compression is the cornerstone of the complete decongestive physiotherapy. Patient-education programs, including self-management, aim to improve patient autonomy.</t>
  </si>
  <si>
    <t>Vignes S.</t>
  </si>
  <si>
    <t>BACKGROUND: People with lipedema or Dercum’ s disease (DD) can have a similar distribution of excess painful nodularsubcutaneous adipose tissue (SAT), making them difﬁcult to differentiate.
METHODS: Case series of 94 patients with DD, 160 with lipedema and 18 with both diagnoses (Lip+DD) from a single clinic in anacademic medical center to improve identiﬁcation and differentiation of these disorders by comparison of clinical ﬁndings,prevalence of type 2 diabetes (DM2), hypermobility by the Beighton score and assessment of a marker of inﬂammation, Totalcomplement activity (CH50).
RESULTS: Differences between groups were by Student’s t-test with α of 0.05. The Lipedema Group had signiﬁcantly greaterweight, body mass index (BMI), gynoid distributed nodular SAT and ﬁbrotic and heavy tissue than the DD Group. Hypermobility wassigniﬁcantly higher in the Lipedema (58 ± 0.5%) than DD Group (23 ± 0.4%; Po 0.0001). DM2 was signiﬁcantly greater in theDD (16 ± 0.2%; P = 0.0007) than the Lipedema Group (6 ± 0.2%). Average pain by an analog scale was signiﬁcantly higher in theDD (6 ± 2.5%) than the Lipedema Group (4 ± 2.1%; Po 0.0001). Fatigue and swelling were common in both groups. Easy bruisingwas more common in the Lipedema Group, whereas abdominal pain, shortness of breath, ﬁbromyalgia, migraines and lipomaswere more prevalent in the DD Group. The percentage of patients with elevated CH50 was signi ﬁcantly positive in both groups.
CONCLUSIONS: The signiﬁcantly lower prevalence of DM2 in people with lipedema compared with DD may be due to the greateramount of gynoid fat known to be protective against metabolic disorders. The high percentage of hypermobility in lipedemapatients indicates that it may be a comorbid condition. The location of fat, high average daily pain, presence of lipomas andcomorbid painful disorders in DD patients may help differentiate from lipedema.</t>
  </si>
  <si>
    <t>Beltran K, Herbst KL.</t>
  </si>
  <si>
    <t xml:space="preserve">Williams syndrome (WS) [OMIM #194050] is a distinct genetic disorder caused by a chromosomal 7q11.23 microdeletion of ~1.5
million base pairs. The resulting loss of approximately 25 coding genes leads to a broad but well-characterized array of medical
problems (Pober 2010). However, limited data exist on the body composition of individuals with WS. Stagi et al. recently report
decreased bone mineral density (BMD) in a cohort of children and young adults (Stagi et al., 2016), and another report shows
decreased bone density in a small sample of adults over the age of 30 (Cherniske et al., 2004), but this observation has yet to be
reproduced in a larger cohort of adults. Likewise, only two small studies assessing WS children and adults, respectively, describe
body proportions from standard anthropometric measurements. Both these studies report diminished fat stores in their subjects
with Williams syndrome (Kaplan et al., 1998; Nogueira et al., 2011). Our clinical observations suggest that the classic infant and child
WS phenotype, described as “failure to thrive” or “FTT” with low body weight and height, does not necessarily persist into adulthood.
Rather, a subset of adults accumulate fat in a distinct distribution developing a phenotype that resembles lipedema
(Cherniske et al., 2004). To broaden the described age range and confirm the previous reports of decreased bone density in adults with WS as well as our clinical impressions of a tendency for lipedema-like fat accumulation in adulthood, we chose to perform screening studies of bone mineral density and body composition on a wide age range sample of WS children and adults attending the 2014 Williams Syndrome Association Family Convention. We observed that bone mineral density was reduced in WS compared to sibling controls across the lifespan, and that adiposity, particularly in the lower extremities, is lower than controls in childhood, as expected, but is increased compared to controls in both men and women with WS in later adulthood.
</t>
  </si>
  <si>
    <t xml:space="preserve">
Waxler JL, Guardino C, Feinn RS, Lee H, Pober BR, Stanley TL</t>
  </si>
  <si>
    <t>Lipedema is a chronic condition that occurs almost exclusively in women and manifests as symmetrical  buildup of painful fat and swelling in the limbs, sparing the hands and feet. A critical issue is the poorly understood disease biology, which for diagnosed patients results in limited treatment options that, at best, ameliorate the symptoms of lipedema. Individuals who suffer from the disease are further impacted by the absence of diagnostic tools, the lack of public and medical awareness of lipedema, and the stigma associated with weight gain. As a result, the true number of women with lipedema, or its  epidemiology, is unknown.
Braving these challenges is an active, numerous, and engaged patient community eager to participate in lipedema research. Supported by equally devoted caregivers and researchers, the lipedema field presents an immense opportunity for scientific and medical advancements. To capitalize on this potential, the Lipedema Foundation and the Milken Institute’s Center for Strategic Philanthropy convened leading stakeholders to discuss the current state of lipedema science and identify the key philanthropic research opportunities to advance the field.</t>
  </si>
  <si>
    <t>Lontok, Erik</t>
  </si>
  <si>
    <t>OBJECTIVE: To test the hypothesis that tissue sodium and adipose content are elevated in patients with lipedema; if confirmed, this could establish precedence for tissue sodium and adipose content representing a discriminatory biomarker for lipedema.
METHODS: Participants with lipedema (n = 10) and control (n = 11) volunteers matched for biological sex, age, BMI, and calf circumference were scanned with 3.0-T sodium and conventional proton magnetic resonance imaging (MRI). Standardized tissue sodium content was quantified in the calf skin, subcutaneous adipose tissue (SAT), and muscle. Dixon MRI was employed to quantify tissue fat and water volumes of the calf. Nonparametric statistical tests were applied to compare regional sodium content and fat-to-water volume between groups (significance: two-sided P ≤ 0.05).
RESULTS: Skin (P = 0.01) and SAT (P = 0.04) sodium content were elevated in lipedema (skin: 14.9 ± 2.9 mmol/L; SAT: 11.9 ± 3.1 mmol/L) relative to control participants (skin: 11.9 ± 2.0 mmol/L; SAT: 9.4 ± 1.6 mmol/L). Relative fat-to-water volume in the calf was elevated in lipedema (1.2 ± 0.48 ratio) relative to control participants (0.63 ± 0.26 ratio; P &lt; 0.001). Skin sodium content was directly correlated with fat-to-water volume (Spearman's rho = 0.54; P = 0.01).
CONCLUSIONS: Internal metrics of tissue sodium and adipose content are elevated in patients with lipedema, potentially providing objective imaging-based biomarkers for differentially diagnosing the under-recognized condition of lipedema from obesity.</t>
  </si>
  <si>
    <t>Crescenzi R, Marton A, Donahue PMC, Mahany HB, Lants SK, Wang P, Beckman JA, Donahue MJ, Titze J</t>
  </si>
  <si>
    <t>Introduction: Nowadays, liposuction is the most frequently performed aesthetic surgery procedure in Western Countries. This technique has had rapid development since the 1970s, when it was experimented for the first time by A. and G. Fischer. It is currently widely used in clinical practice for many different situations in aesthetic, reconstructive and functional fields.
Materials and methods: This review aims to describe the historical evolution of liposuction by analyzing the transformation of the method in function of the introduction of innovative ideas or instruments. We have also focused on reporting the major clinical applications of this surgical technique, applicable to almost the entire body surface. We finally analyzed the complications, both major and minor, associated with this surgical technique.
Results: Liposuction is mainly used to correct deep and superficial fat accumulations and remodel the body contour. It has become an essential complementary technique to enhance the aesthetic result of many other aesthetic procedures such as reduction mammoplasty, abdominoplasty, brachioplasty, thigh lift and post bariatric body contouring. However, it can be largely used for the treatment of innumerable pathologies in reconstructive surgery such as lipomas, lipedema, lipodystrophies, pneudogynecomastia and gynecomastia, macromastia e gigantomastia, lymphedema and many others. The complication rate is very low, especially when compared with conventional excisional surgery and the major, complications are generally associated with improper performance of the technique and poor patient management before and after surgery.
Conclusion: Liposuction is a safe, simple and effective method of body contouring. It has enormous potential for its application in ablative and reconstructive surgery, far from the most common aesthetic processes with a very low complication rate.</t>
  </si>
  <si>
    <t>Bellini E, Grieco MP, Raposio E</t>
  </si>
  <si>
    <t>None</t>
  </si>
  <si>
    <t>Canning C, Bartholomew JR</t>
  </si>
  <si>
    <t>Background Lipedema is a common painful subcutaneous adipose tissue (SAT) disorder in women affecting the limbs. SAT therapy is a manual therapy to improve soft tissue quality. Objective Determine if SAT therapy improves pain and structure of lipedema SAT. Design Single arm prospective pilot study. Setting Academic medical center. Patients Seven women, 46 ± 5 years, weight 90 ± 19 kg, with lipedema. Intervention Twelve 90-min SAT therapy sessions over 4 weeks. Outcomes Dual X-ray absorptiometry (DXA) scans, SAT ultrasound (Vevo 2100), leg volumetrics, skin caliper assessment, tissue exam, weight, resting metabolic rate, pain assessment, lower extremity functional scale (LEFS) and body shape questionnaire (BSQ) at baseline and end of study. Results Weight, resting metabolic rate and BSQ did not change significantly. Limb fat over total body fat mass (p = 0.08) and trunk fat over total body mass trended down from baseline (p = 0.08) by DXA. Leg volume and caliper assessments in eight of nine areas (p &lt; 0.007), LEFS (p = 0.002) and average pain (p = 0.007) significantly decreased from baseline. Fibrosis significantly decreased in the nodules, hips and groin. Ultrasound showed improved SAT structure in some subjects. Side effects included pain, bruising, itching, swelling and gastroesophageal reflux disease. All women said they would recommend SAT therapy to other women with lipedema. Limitations Small number of subjects. Conclusion SAT therapy in 4 weeks improved tissue structure, perceived leg function, and volume although shape was not affected. While side effects of SAT therapy were common, all women felt the therapy was beneficial.</t>
  </si>
  <si>
    <t>Herbst KL, Ussery C, Eekema A</t>
  </si>
  <si>
    <t>BACKGROUND: Lipedema is a condition consisting of painful bilateral increases in subcutaneous fat and interstitial fluid in the limbs with secondary lymphedema and fibrosis during later stages. Combined decongestive therapy (CDT) is the standard of care in most countries. Since the introduction of tumescent technique, liposuction has been used as a surgical treatment option. The aim of this study was to determine the outcome of liposuction used as treatment for lipedema.
METHODS: Twenty-five patients who received 72 liposuction procedures for the treatment of lipedema completed a standardized questionnaire. Lipedema-associated complaints and the need for CDT were assessed for the preoperative period and during 2 separate postoperative follow-ups using a visual analog scale and a composite CDT score. The mean follow-up times for the first postoperative follow-up and the second postoperative follow-up were 16 months and 37 months, respectively.
RESULTS: Patients showed significant reductions in spontaneous pain, sensitivity to pressure, feeling of tension, bruising, cosmetic impairment, and general impairment to quality of life from the preoperative period to the first postoperative follow-up, and these results remained consistent until the second postoperative follow-up. A comparison of the preoperative period to the last postoperative follow-up, after 4 patients without full preoperative CDT were excluded from the analysis, indicated that the need for CDT was reduced significantly. An analysis of the different stages of the disease also indicated that better and more sustainable results could be achieved if patients were treated in earlier stages.
CONCLUSIONS: Liposuction is effective in the treatment of lipedema and leads to an improvement in quality of life and a decrease in the need for conservative therapy.</t>
  </si>
  <si>
    <t>Dadras M, Mallinger PJ, Corterier CC, Theodosiadi S, Ghods M</t>
  </si>
  <si>
    <t>The present, revised guidelines on lipedema were developed under the auspices of and funded by the German Society of Phlebology (DGP). The recommendations are based on a systematic literature search and the consensus of eight medical societies and working groups. The guidelines contain recommendations with respect to diagnosis and management of lipedema. The diagnosis is established on the basis of medical history and clinical findings. Characteristically, there is a localized, symmetrical increase in subcutaneous adipose tissue in arms and legs that is in marked disproportion to the trunk. Other findings include edema, easy bruising, and increased tenderness. Further diagnostic tests are usually reserved for special cases that require additional workup. Lipedema is a chronic, progressive disorder marked by the individual variability and unpredictability of its clinical course. Treatment consists of four therapeutic mainstays that should be combined as necessary and address current clinical symptoms: complex physical therapy (manual lymphatic drainage, compression therapy, exercise therapy, and skin care), liposuction and plastic surgery, diet, and physical activity, as well as psychotherapy if necessary. Surgical procedures are indicated if - despite thorough conservative treatment - symptoms persist, or if there is progression of clinical findings and/or symptoms. If present, morbid obesity should be therapeutically addressed prior to liposuction.</t>
  </si>
  <si>
    <t>Reich-Schupke S, Schmeller W, Brauer WJ, Cornely ME, Faerber G, Ludwig M, Lulay G, Miller A, Rapprich S, Richter DF, Schacht V, Schrader K, Stücker M, Ure C</t>
  </si>
  <si>
    <t>Lipedema is a chronic disorder of subcutaneous adipose tissue of unknown etiology not uncommon among post-puberty women. The disease has a negative impact on self-esteem, mobility, and quality of life. Lipedema is characterized by symmetrical, disfiguring hyperplastic adipose tissue combined with bruising and pain. Untreated lipedema fosters osteoarthritis, secondary lymphedema, limited mobility, and psychosocial stigmatization. Treatment consists of conservative complex decongestive therapy and surgery by microcannular tumescent liposuction. Liposuction is the only available treatment capable to reduce the pathological adipose tissue durable and to prevent complications.</t>
  </si>
  <si>
    <t>Wollina U</t>
  </si>
  <si>
    <t>Lower extremity edema is extremely common among patients seen across multiple specialties. The differential diagnosis is broad and ranges from simple dependent edema to more complex conditions such as chronic venous disease and lymphedema. Several key features from the history and physical exam can assist with the diagnosis. Imaging is rarely necessary at the initial visit unless venous thromboembolism is suspected. Treatment is specific to the etiology of the edema, but compression stockings, elevation, exercise, and weight loss remain the cornerstone in most cases.</t>
  </si>
  <si>
    <t>Ratchford EV, Evans NS</t>
  </si>
  <si>
    <t>none</t>
  </si>
  <si>
    <t>Hardy D, Williams A</t>
  </si>
  <si>
    <t>Lymphoedema results from a failure of the lymphatic system. The consequences are swelling, skin and tissue changes and predisposition to infection. Lipoedema, however, results from the predisposition of an excessive number of fat cells in the lower limbs, typically from the ankle to the waist. Management for lymphoedema consists of volume reduction, reduction in shape distortion and improvement of skin condition. Treatment consists of a two-phase approach including an intensive and maintenance phase. The maintenance stage of treatment or self-care consists of skin care, exercise and compression garments. Case studies are presented featuring lower limb lymphoedema and upper limb lymphoedema and a patient affected by lipoedema. The case studies demonstrate how JOBST Elvarex custom-fit, flat-knit compression garments with knee and elbow functional zones enhances patient choice, garment suitability and potential for improved quality of life.</t>
  </si>
  <si>
    <t>Elwell R, Heal D, Lister L</t>
  </si>
  <si>
    <t>Liposuction is a procedure commonly performed in the UK usually with a low incidence of serious sequelae; however with larger patients and increased volumes of lipoaspirate, complications have been reported more frequently. One of the rare but very serious complications postliposuction is fat embolism syndrome (FES), a life-threatening condition difficult to diagnose and limited in treatment.The authors present the case of a 45-year-old woman who was admitted to the intensive care unit postelective liposuction for bilateral leg lipoedema. She presented with the triad of respiratory failure, cerebral dysfunction and petechial rash requiring a brief period of organ support. This case highlights that with the recent increase in liposuction procedures worldwide, FES is a differential to always consider. Although still a rare condition this article emphasises the importance of thinking outside the box and how to identify and manage such a life-threatening complication.</t>
  </si>
  <si>
    <t>Ali A, Theobald G, Arshad MA.</t>
  </si>
  <si>
    <t>Self-management and the use of adjustable velcro compression wraps are not new concepts and quite often both can form part of the maintenance phase of treatment in those with lymphoedema or lipoedema, as well as those diseases in which compression therapy is advised as long-term management. The aim of this article is to identify some aspects that contribute to effective self-management and how the use of easywrap adjustable velcro compression wraps have improved quality of life for those with lymphoedema, chronic oedema and lipoedema. Case studies are given from patients to demonstrate the individual experience of living with lymphoedema or lipoedema, how this has impacted on daily life, and how using easywrap has helped as part of self-management.</t>
  </si>
  <si>
    <t>Lee N, Pugh S, Cooper R.</t>
  </si>
  <si>
    <t>A 42-year-old Japanese woman with a body mass index of 42, presented with a long history of bilateral swelling of buttocks and lower extremities. The upper trunk, upper extremities and feet were spared of excessive fat deposition without a complete loss of adipose tissues (figure 1), lowering the likelihood of partial lipodystrophy. Physical examination revealed that the edema was dry, hard and non-pitting. Stemmer’s sign was negative, and five out of seven criteria for the diagnosis of lipoedema1 were met. A CT scan showed massive circumferential enlargement of subcutaneous tissues with the same CT value as fat, further suggesting the diagnosis of lipoedema</t>
  </si>
  <si>
    <t>Koyama H, Tanaka T, Imaeda K.</t>
  </si>
  <si>
    <t>BACKGROUND AIMS: Lipedema is a hormone-related disease of women characterized by enlargement of the extremities caused by subcutaneous deposition of adipose tissue. In healthy patients application of autologous adipose tissue-derived cells has shown great potential in several clinical studies for engrafting of soft tissue reconstruction in recent decades. The majority of these studies have used the stromal vascular fraction (SVF), a heterogeneous cell population containing adipose-derived stromal/stem cells (ASC), among others. Because cell identity and regenerative properties might be affected by the health condition of patients, we characterized the SVF cells of 30 lipedema patients in comparison to 22 healthy patients.
METHODS: SVF cells were analyzed regarding cell yield, viability, adenosine triphosphate content, colony forming units and proliferative capacity, as well as surface marker profile and differentiation potential in vitro.
RESULTS: Our results demonstrated a significantly enhanced SVF cell yield isolated from lipedema compared with healthy patients. In contrast, the adipogenic differentiation potential of SVF cells isolated from lipedema patients was significantly reduced compared with healthy patients. Interestingly, expression of the mesenchymal marker CD90 and the endothelial/pericytic marker CD146 was significantly enhanced when isolated from lipedema patients.
DISCUSSION: The enhanced number of CD90+ and CD146+ cells could explain the increased cell yield because the other tested surface marker were not reduced in lipedema patients. Because the cellular mechanism and composition in lipedema is largely unknown, our findings might contribute to a better understanding of its etiology.</t>
  </si>
  <si>
    <t>Priglinger E, Wurzer C, Steffenhagen C, Maier J, Hofer V, Peterbauer A, Nuernberger S, Redl H, Wolbank S, Sandhofer M.</t>
  </si>
  <si>
    <t>An audit of 100 new patients attending a specialist lymphoedema clinic revealed 52% presented with chronic oedema. More than half (58%) of the chronic oedema group presented with skin changes whereas 14% of those with lipoedema, 4% with lymphoedema of the arm, and 8% with lymphoedema of the leg developed skin changes. None of the primary lymphoedema group developed skin changes. Chronic venous disease (CVD) was significantly more prevalent in the chronic oedema group. More patients with bilateral chronic oedema suffered from cellulitis (41%) compared to unilateral (27%). Skin changes, CVD and red leg syndrome (RLS) also occur more often in bilateral leg swelling. Incidence of cellulitis is highest in the chronic oedema group (36.5%), closely followed by the primary lymphoedema group (33.3%). 85% of the patients who were weighed (n=93) were overweight, 39% obese, and 29% morbidly obese. The findings from this audit highlight the importance of skin care training for community nurses managing chronic oedema patients.</t>
  </si>
  <si>
    <t>Todd M, Key M, Rice M, Salmon M.</t>
  </si>
  <si>
    <t>Lymphedema is a complex and burdensome medical problem and requires continuous specific therapy. The aim of this cross-sectional study of community lymphedema care in the metropolitan area of Hamburg, Germany, was to evaluate health-related quality of life (QoL) in lymphedema patients. Generic as well as disease-specific health-related QoL was assessed using EQ-5D and FLQA-LK, respectively. Pain was assessed using a visual analogue scale (VAS). About 301 patients (median age of 60.5 years, 90.8% female) with lymphedema of any origin were included. About 66.4% had lymphedema, 24.1% combined lipolymphedema, and 9.5% lipoedema. Mean disease-specific QoL (FLQA-LK) was 2.4 (range 0 = no to 4 = maximum burden). The highest impairment values were observed in subscales for physical complaints, everyday life, and emotional well-being. Mean EQ-5D VAS was 70.4, mean EQ-5D score 63.3. Lymphedema was associated with major impairments in QoL, which differed for subgroups of pain, clinical severity, and comorbidity. Pain as a common problem for lymphedema patients seemed to be underestimated and undertreated. Early diagnosis and structured treatment strategies are urgently needed.</t>
  </si>
  <si>
    <t>Herberger K, Blome C, Heyer K, Ellis F, Münter KC, Augustin M.</t>
  </si>
  <si>
    <t>Obesity is a key risk factor for metabolic and cardiovascular diseases, and although we understand the mechanisms regulating weight and energy balance, the causes of some forms of obesity remain enigmatic. Despite the well-established connections between lymphatics and lipids, and the fact that intestinal lacteals play key roles in dietary fat absorption, the function of the lymphatic vasculature in adipose metabolism has only recently been recognized. It is well established that angiogenesis is tightly associated with the outgrowth of adipose tissue, as expanding adipose tissue requires increased nutrient supply from blood vessels. Results supporting a crosstalk between lymphatic vessels and adipose tissue, and linking lymphatic function with metabolic diseases, obesity, and adipose tissue, also started to accumulate in the last years. Here we review our current knowledge of the mechanisms by which defective lymphatics contribute to obesity and fat accumulation in mouse models, as well as our understanding of the lymphatic-adipose tissue relationship</t>
  </si>
  <si>
    <t xml:space="preserve">Noelia Escobedo, Guillermo Oliver
</t>
  </si>
  <si>
    <t>From the book Supportive Care in Cancer; Volume 26, Issue 6, pp 2005–2013   Patients considered lymphoedema as a clinical situation with multiple barriers and they found that it does alter their quality of life. These results can be applied in onco-haematology units to develop specific protocols for customers</t>
  </si>
  <si>
    <t>Ángela Río-GonzálezFrancisco Molina-RuedaEmail authorDomingo Palacios-CeñaIsabel M. Alguacil-Diego</t>
  </si>
  <si>
    <t>Mary Warrilow</t>
  </si>
  <si>
    <t>Cancer treatments with axillary or pelvic lymph nodes dissection and radiation place patients at lifelong risk for the development of secondary lymphedema. Our aim was to evaluate the role of stress lymphoscintigraphy for early detection and management of secondary lymphedema.</t>
  </si>
  <si>
    <t>Tartaglione G, Visconti G, Bartoletti R, Gentileschi S, Salgarello M, Rubello D, Colletti PM.</t>
  </si>
  <si>
    <t xml:space="preserve">46 year old woman patient presented to us with complaints of
localized pain and swelling in the medial knee (Figure 1). There was
no significant systemic disease in her past medical history. Physical
examination revealed there was no limitation of joint motion range.
There was no evidence of inflammation in the joint. Only minimal
crepitation was obtained. A painful swelling was detected in the medial
joint with palpation. Signs of inflammation on the skin (redness,
temperature increase, colour change, etc.) were not detected. Grade 2
lipedema; “orange peel” which skin surfaces become more uneven large
fatty lobules begin to form especially on the medial knee, proximal thigh
and ankles above the malleoli was detected. Stemmer sign was negative
in the fingers of the foot. There was no obesity in our case. </t>
  </si>
  <si>
    <t>Zeliha Unlu
 and Neşe Merve KARTAL</t>
  </si>
  <si>
    <t>Lipomas are defined as soft masses of adipose (fat) cells which are often encapsulated by a thin layer of fibrous tissue. Clinically, they often present in the cephalic part of the body, specifically in the head, neck, shoulders, and backs of patients, although they can less commonly be seen elsewhere, for example, the thighs. The tumors typically lie in the subcutaneous tissues of patients. The masses are often benign, and while the age of onset can vary, they most often develop between the age of 40 and 60. There is usually no reason for treatment, as they pose no threat to the patient, unless they are uncomfortable, due to being located on joints or if they are rapidly growing, which is uncommon, as the typical lipoma growth is slow. Lipomas can sometimes, though rare, be associated with certain disorders such as multiple hereditary lipomatosis, Gardner syndrome, adiposis dolorosa, and Madelung disease. Some unconventional forms of lipomas include the following: angiolipoma, chondroid lipoma, lipoblastoma, myolipoma, pleomorphic lipoma/spindle cell lipoma, intramuscular and intermuscular lipoma, lipomatosis of nerve, lipoma of tendon sheath and joint, lipoma arborescens, multiple symmetric lipomatosis, diffuse lipomatosis, adiposis dolorosa, and hibernoma.</t>
  </si>
  <si>
    <t>Ahmad Charifa, Talel Badri</t>
  </si>
  <si>
    <t>PAGE 12 Section of Vascular Medicine, Department of Cardiovascular
 Medicine, Cleveland Clinic, Cleveland, Ohio, USA from 4th Congress
 of the European Society
 for Vascular Medicine</t>
  </si>
  <si>
    <t>Diagnosis and Management of Lipedema in 2018</t>
  </si>
  <si>
    <t>Bartholomew J. R.</t>
  </si>
  <si>
    <t>46 year old woman patient presented to us with complaints of
localized pain and swelling in the medial knee (Figure 1). There was
no significant systemic disease in her past medical history. Physical
examination revealed there was no limitation of joint motion range.
There was no evidence of inflammation in the joint. Only minimal
crepitation was obtained. A painful swelling was detected in the medial
joint with palpation. Signs of inflammation on the skin (redness,
temperature increase, colour change, etc.) were not detected. Grade 2
lipedema; “orange peel” which skin surfaces become more uneven large
fatty lobules begin to form especially on the medial knee, proximal thigh
and ankles above the malleoli was detected. Stemmer sign was negative
in the fingers of the foot. There was no obesity in our case."</t>
  </si>
  <si>
    <t>Zeliha Unlu and Neşe Merve KARTAL</t>
  </si>
  <si>
    <t xml:space="preserve">Lipedema as a disease is associated with numerous
myths. In this small overview of the
myths surrounding lipedema, we throw a
critical eye on popular statements regarding
the disease; We have found that statements
made in scientific publications decades ago
have been repeated over and over again
without criticism. These statements have become
part of the general knowledge for lipedema
patients and lipedema self-help
groups. In the first part of our presentation
we focussed on critically reviewing two popular
myths about lipedema. We found that
there were no scientific evidence for the following
statements: “Lipedema is a progressive
disease“, and “Lipedema negatively affects
mental health“. In this our second contribution
on the myths surrounding lipedema,
we focussed on the edema aspect; i.e. on the
so-called “edema in lipedema“ and the subsequently
recommended therapy – manual
lymph drainage. Myth #3: Lipedema is primarily
an “edema problem“, and manual
lymph drainage is thus an essential standard
form of therapy, which must be conducted
regularly! </t>
  </si>
  <si>
    <t>T. Bertsch; G. Erbacher</t>
  </si>
  <si>
    <t xml:space="preserve">Lipoedema is far more than just fatter and
painful legs! As a disorder, lipoedema is encumbered
with many myths. In the first part
of this review, we cast a critical glance at two
popular statements about lipoedema; statements
that found their way into scientific
publications decades ago and which have
been repeated uncritically and continuously
ever since; statements that have since become
conventional wisdom for lipoedema
patients and, in particular, for lipoedema selfhelp
groups. In our portrayal of the myths
surrounding lipoedema, we focus in this article
on two aspects in particular that are
closely associated with lipoedema: obesity
and the psychological situation of lipoedema
patients, which, again, is closely linked to the
obesity. </t>
  </si>
  <si>
    <t>Abstract
or Conclusion or Summary</t>
  </si>
  <si>
    <t>Title</t>
  </si>
  <si>
    <t>Authors</t>
  </si>
  <si>
    <t>Year</t>
  </si>
  <si>
    <t>Exploration of Patient Characteristics and Quality
of Life in Patients with Lipoedema Using a Survey</t>
  </si>
  <si>
    <t xml:space="preserve"> Lipoedema is a chronic disorder
in which excessive fat distribution occurs predominantly
from the waist down, resulting in a
disproportion between the lower extremities
and upper torso. Lipoedema is often not recognized,
while patients experience pain and easy
bruising. As a long-term condition, lipoedema
has a massive effect on patients’ lives and
mental health. The aim of this study is to
explore patient characteristics, quality of life,
physical complaints and comorbidities in
patients with lipoedema.</t>
  </si>
  <si>
    <t>Jeroen R. M. Romeijn . Michette J. M. de Rooij . Loes Janssen .
Herm Martens</t>
  </si>
  <si>
    <t>Fetzer, S</t>
  </si>
  <si>
    <t>A lesson on lipoedema</t>
  </si>
  <si>
    <t>Lipoedema is a chronic condition whereby fat cells abnormally build up in the hips, buttocks, legs and occasionally arms of women (and, far more rarely, men), resulting in often painful pockets of fat that do not go away with exercise or dietary changes. The condition varies in appearance from woman to woman, but every woman with lipoedema suffers from a frustrating lack of awareness among the public and medical community alike.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</si>
</sst>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font>
    <font>
      <sz val="10"/>
      <name val="Arial"/>
      <family val="2"/>
    </font>
    <font>
      <sz val="10"/>
      <name val="Calibri"/>
      <family val="2"/>
    </font>
    <font>
      <u/>
      <sz val="11"/>
      <color theme="10"/>
      <name val="Calibri"/>
      <family val="2"/>
    </font>
    <font>
      <u/>
      <sz val="11"/>
      <name val="Calibri"/>
      <family val="2"/>
    </font>
    <font>
      <u/>
      <sz val="10"/>
      <name val="Arial"/>
      <family val="2"/>
    </font>
    <font>
      <b/>
      <sz val="10"/>
      <name val="Arial"/>
      <family val="2"/>
    </font>
    <font>
      <b/>
      <u/>
      <sz val="10"/>
      <name val="Arial"/>
      <family val="2"/>
    </font>
  </fonts>
  <fills count="12">
    <fill>
      <patternFill patternType="none"/>
    </fill>
    <fill>
      <patternFill patternType="gray125"/>
    </fill>
    <fill>
      <patternFill patternType="solid">
        <fgColor rgb="FF00FFFF"/>
        <bgColor rgb="FF00FFFF"/>
      </patternFill>
    </fill>
    <fill>
      <patternFill patternType="solid">
        <fgColor rgb="FFFFFFFF"/>
        <bgColor rgb="FFFFFFFF"/>
      </patternFill>
    </fill>
    <fill>
      <patternFill patternType="solid">
        <fgColor rgb="FFDDD9C3"/>
        <bgColor rgb="FFDDD9C3"/>
      </patternFill>
    </fill>
    <fill>
      <patternFill patternType="solid">
        <fgColor rgb="FFFABF8F"/>
        <bgColor rgb="FFFABF8F"/>
      </patternFill>
    </fill>
    <fill>
      <patternFill patternType="solid">
        <fgColor rgb="FFFBD4B4"/>
        <bgColor rgb="FFFBD4B4"/>
      </patternFill>
    </fill>
    <fill>
      <patternFill patternType="solid">
        <fgColor rgb="FFFFFF00"/>
        <bgColor rgb="FFFFFF00"/>
      </patternFill>
    </fill>
    <fill>
      <patternFill patternType="solid">
        <fgColor rgb="FF7F7F7F"/>
        <bgColor rgb="FF7F7F7F"/>
      </patternFill>
    </fill>
    <fill>
      <patternFill patternType="solid">
        <fgColor rgb="FF92CDDC"/>
        <bgColor rgb="FF92CDDC"/>
      </patternFill>
    </fill>
    <fill>
      <patternFill patternType="solid">
        <fgColor rgb="FFD8D8D8"/>
        <bgColor rgb="FFD8D8D8"/>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0" fillId="0" borderId="0" xfId="0" applyFont="1" applyAlignment="1"/>
    <xf numFmtId="0" fontId="0" fillId="0" borderId="1" xfId="0" applyFont="1" applyBorder="1" applyAlignment="1"/>
    <xf numFmtId="0" fontId="1" fillId="0" borderId="1" xfId="0" applyFont="1" applyBorder="1"/>
    <xf numFmtId="0" fontId="0" fillId="0" borderId="0" xfId="0" applyFont="1" applyFill="1" applyAlignment="1"/>
    <xf numFmtId="0" fontId="2" fillId="3" borderId="1" xfId="0" applyFont="1" applyFill="1" applyBorder="1" applyAlignment="1">
      <alignment horizontal="right" vertical="top"/>
    </xf>
    <xf numFmtId="0" fontId="1" fillId="3" borderId="1" xfId="0" applyFont="1" applyFill="1" applyBorder="1" applyAlignment="1">
      <alignment vertical="top"/>
    </xf>
    <xf numFmtId="0" fontId="5" fillId="3" borderId="1" xfId="0" applyFont="1" applyFill="1" applyBorder="1" applyAlignment="1">
      <alignment vertical="top"/>
    </xf>
    <xf numFmtId="0" fontId="1" fillId="0" borderId="1" xfId="0" applyFont="1" applyBorder="1" applyAlignment="1">
      <alignment vertical="top"/>
    </xf>
    <xf numFmtId="0" fontId="1" fillId="8" borderId="1" xfId="0" applyFont="1" applyFill="1" applyBorder="1" applyAlignment="1">
      <alignment vertical="top"/>
    </xf>
    <xf numFmtId="0" fontId="0" fillId="0" borderId="3" xfId="0" applyBorder="1" applyAlignment="1">
      <alignment wrapText="1"/>
    </xf>
    <xf numFmtId="0" fontId="1" fillId="0" borderId="1" xfId="0" applyFont="1" applyFill="1" applyBorder="1" applyAlignment="1">
      <alignment vertical="top"/>
    </xf>
    <xf numFmtId="0" fontId="1" fillId="11" borderId="2" xfId="0" applyFont="1" applyFill="1" applyBorder="1" applyAlignment="1">
      <alignment vertical="top"/>
    </xf>
    <xf numFmtId="0" fontId="1" fillId="10" borderId="1" xfId="0" applyFont="1" applyFill="1" applyBorder="1" applyAlignment="1">
      <alignment vertical="top"/>
    </xf>
    <xf numFmtId="0" fontId="4" fillId="0" borderId="1" xfId="1" applyFont="1" applyFill="1" applyBorder="1" applyAlignment="1">
      <alignment vertical="top"/>
    </xf>
    <xf numFmtId="0" fontId="1" fillId="0" borderId="2" xfId="0" applyFont="1" applyBorder="1" applyAlignment="1">
      <alignment horizontal="right" vertical="top"/>
    </xf>
    <xf numFmtId="0" fontId="4" fillId="11" borderId="2" xfId="1" applyFont="1" applyFill="1" applyBorder="1" applyAlignment="1">
      <alignment vertical="top"/>
    </xf>
    <xf numFmtId="0" fontId="5" fillId="0" borderId="1" xfId="0" applyFont="1" applyBorder="1" applyAlignment="1">
      <alignment vertical="top"/>
    </xf>
    <xf numFmtId="0" fontId="5" fillId="9" borderId="1" xfId="0" applyFont="1" applyFill="1" applyBorder="1" applyAlignment="1">
      <alignment vertical="top"/>
    </xf>
    <xf numFmtId="0" fontId="6" fillId="9" borderId="1" xfId="0" applyFont="1" applyFill="1" applyBorder="1" applyAlignment="1">
      <alignment vertical="top"/>
    </xf>
    <xf numFmtId="0" fontId="1" fillId="7" borderId="1" xfId="0" applyFont="1" applyFill="1" applyBorder="1" applyAlignment="1">
      <alignment vertical="top"/>
    </xf>
    <xf numFmtId="0" fontId="5" fillId="7" borderId="1" xfId="0" applyFont="1" applyFill="1" applyBorder="1" applyAlignment="1">
      <alignment vertical="top"/>
    </xf>
    <xf numFmtId="0" fontId="1" fillId="6" borderId="1" xfId="0" applyFont="1" applyFill="1" applyBorder="1" applyAlignment="1">
      <alignment vertical="top"/>
    </xf>
    <xf numFmtId="0" fontId="5" fillId="8" borderId="1" xfId="0" applyFont="1" applyFill="1" applyBorder="1" applyAlignment="1">
      <alignment vertical="top"/>
    </xf>
    <xf numFmtId="0" fontId="2" fillId="8" borderId="1" xfId="0" applyFont="1" applyFill="1" applyBorder="1" applyAlignment="1">
      <alignment vertical="top"/>
    </xf>
    <xf numFmtId="0" fontId="5" fillId="6" borderId="1" xfId="0" applyFont="1" applyFill="1" applyBorder="1" applyAlignment="1">
      <alignment vertical="top"/>
    </xf>
    <xf numFmtId="0" fontId="2" fillId="4" borderId="1" xfId="0" applyFont="1" applyFill="1" applyBorder="1" applyAlignment="1">
      <alignment vertical="top"/>
    </xf>
    <xf numFmtId="0" fontId="5" fillId="5" borderId="1" xfId="0" applyFont="1" applyFill="1" applyBorder="1" applyAlignment="1">
      <alignment vertical="top"/>
    </xf>
    <xf numFmtId="0" fontId="1" fillId="2" borderId="1" xfId="0" applyFont="1" applyFill="1" applyBorder="1" applyAlignment="1">
      <alignment vertical="top"/>
    </xf>
    <xf numFmtId="0" fontId="5" fillId="2" borderId="1" xfId="0" applyFont="1" applyFill="1" applyBorder="1" applyAlignment="1">
      <alignment vertical="top"/>
    </xf>
    <xf numFmtId="0" fontId="7" fillId="2" borderId="1" xfId="0" applyFont="1" applyFill="1" applyBorder="1" applyAlignment="1">
      <alignment vertical="top"/>
    </xf>
    <xf numFmtId="0" fontId="2" fillId="3" borderId="1" xfId="0" applyFont="1" applyFill="1" applyBorder="1" applyAlignment="1">
      <alignment vertical="top"/>
    </xf>
    <xf numFmtId="0" fontId="2" fillId="2" borderId="1" xfId="0" applyFont="1" applyFill="1" applyBorder="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ealtheuropa.eu/a-lesson-on-lipoedema/82966/" TargetMode="External"/><Relationship Id="rId2" Type="http://schemas.openxmlformats.org/officeDocument/2006/relationships/hyperlink" Target="https://link.springer.com/content/pdf/10.1007%2Fs13555-018-0241-6.pdf" TargetMode="External"/><Relationship Id="rId1" Type="http://schemas.openxmlformats.org/officeDocument/2006/relationships/hyperlink" Target="http://www.geum.org/files/shop-archiv-casopisu/pdf/14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DD43E-F3A1-4192-AEFD-F1969BCE26EA}">
  <sheetPr>
    <outlinePr summaryBelow="0" summaryRight="0"/>
  </sheetPr>
  <dimension ref="A1:Z1006"/>
  <sheetViews>
    <sheetView tabSelected="1" workbookViewId="0">
      <selection activeCell="D20" sqref="D20"/>
    </sheetView>
  </sheetViews>
  <sheetFormatPr defaultColWidth="14.44140625" defaultRowHeight="15" customHeight="1" x14ac:dyDescent="0.3"/>
  <cols>
    <col min="1" max="1" width="14.44140625" style="2"/>
    <col min="2" max="2" width="33.6640625" style="2" customWidth="1"/>
    <col min="3" max="3" width="41.77734375" style="2" customWidth="1"/>
    <col min="4" max="4" width="78.6640625" style="2" customWidth="1"/>
    <col min="5" max="16384" width="14.44140625" style="1"/>
  </cols>
  <sheetData>
    <row r="1" spans="1:26" ht="15" customHeight="1" x14ac:dyDescent="0.3">
      <c r="A1" s="13" t="s">
        <v>538</v>
      </c>
      <c r="B1" s="13" t="s">
        <v>537</v>
      </c>
      <c r="C1" s="13" t="s">
        <v>536</v>
      </c>
      <c r="D1" s="13" t="s">
        <v>535</v>
      </c>
    </row>
    <row r="2" spans="1:26" s="4" customFormat="1" ht="15" customHeight="1" thickBot="1" x14ac:dyDescent="0.35">
      <c r="A2" s="11">
        <v>2018</v>
      </c>
      <c r="B2" s="11" t="s">
        <v>541</v>
      </c>
      <c r="C2" s="14" t="s">
        <v>539</v>
      </c>
      <c r="D2" s="11" t="s">
        <v>540</v>
      </c>
    </row>
    <row r="3" spans="1:26" s="4" customFormat="1" ht="15" customHeight="1" thickBot="1" x14ac:dyDescent="0.35">
      <c r="A3" s="15">
        <v>2018</v>
      </c>
      <c r="B3" s="12" t="s">
        <v>542</v>
      </c>
      <c r="C3" s="16" t="s">
        <v>543</v>
      </c>
      <c r="D3" s="12" t="s">
        <v>544</v>
      </c>
      <c r="E3" s="10"/>
      <c r="F3" s="10"/>
      <c r="G3" s="10"/>
      <c r="H3" s="10"/>
      <c r="I3" s="10"/>
      <c r="J3" s="10"/>
      <c r="K3" s="10"/>
      <c r="L3" s="10"/>
      <c r="M3" s="10"/>
      <c r="N3" s="10"/>
      <c r="O3" s="10"/>
      <c r="P3" s="10"/>
      <c r="Q3" s="10"/>
      <c r="R3" s="10"/>
      <c r="S3" s="10"/>
      <c r="T3" s="10"/>
      <c r="U3" s="10"/>
      <c r="V3" s="10"/>
      <c r="W3" s="10"/>
      <c r="X3" s="10"/>
      <c r="Y3" s="10"/>
      <c r="Z3" s="10"/>
    </row>
    <row r="4" spans="1:26" ht="15" customHeight="1" x14ac:dyDescent="0.3">
      <c r="A4" s="6">
        <v>2018</v>
      </c>
      <c r="B4" s="6" t="s">
        <v>533</v>
      </c>
      <c r="C4" s="7" t="str">
        <f>HYPERLINK("https://thieme-connect.com/products/ejournals/pdf/10.12687/phleb2411-2-2018.pdf?articleLanguage=en","Lipoedema – myths and facts Part 1")</f>
        <v>Lipoedema – myths and facts Part 1</v>
      </c>
      <c r="D4" s="6" t="s">
        <v>534</v>
      </c>
    </row>
    <row r="5" spans="1:26" ht="15" customHeight="1" x14ac:dyDescent="0.3">
      <c r="A5" s="6">
        <v>2018</v>
      </c>
      <c r="B5" s="6" t="s">
        <v>533</v>
      </c>
      <c r="C5" s="7" t="str">
        <f>HYPERLINK("https://thieme-connect.com/products/ejournals/pdf/10.12687/phleb2418-3-2018.pdf?articleLanguage=en","Lipoedema – myths and facts Part 2")</f>
        <v>Lipoedema – myths and facts Part 2</v>
      </c>
      <c r="D5" s="6" t="s">
        <v>532</v>
      </c>
    </row>
    <row r="6" spans="1:26" ht="14.4" x14ac:dyDescent="0.3">
      <c r="A6" s="6">
        <v>2018</v>
      </c>
      <c r="B6" s="6" t="s">
        <v>531</v>
      </c>
      <c r="C6" s="7" t="str">
        <f>HYPERLINK("http://gslpublishers.org/journals/current-issues/55-Article.pdf","Localized Lipedema on the Medial Aspects of Knee: A Case Report")</f>
        <v>Localized Lipedema on the Medial Aspects of Knee: A Case Report</v>
      </c>
      <c r="D6" s="6" t="s">
        <v>530</v>
      </c>
    </row>
    <row r="7" spans="1:26" ht="14.4" x14ac:dyDescent="0.3">
      <c r="A7" s="5">
        <v>2018</v>
      </c>
      <c r="B7" s="6" t="s">
        <v>529</v>
      </c>
      <c r="C7" s="7" t="s">
        <v>528</v>
      </c>
      <c r="D7" s="6" t="s">
        <v>527</v>
      </c>
    </row>
    <row r="8" spans="1:26" ht="14.4" x14ac:dyDescent="0.3">
      <c r="A8" s="6">
        <v>2018</v>
      </c>
      <c r="B8" s="6" t="s">
        <v>526</v>
      </c>
      <c r="C8" s="7" t="str">
        <f>HYPERLINK("https://www.ncbi.nlm.nih.gov/pubmed/29493968","Lipomas, Pathology")</f>
        <v>Lipomas, Pathology</v>
      </c>
      <c r="D8" s="6" t="s">
        <v>525</v>
      </c>
    </row>
    <row r="9" spans="1:26" ht="14.4" x14ac:dyDescent="0.3">
      <c r="A9" s="8">
        <v>2018</v>
      </c>
      <c r="B9" s="8" t="s">
        <v>524</v>
      </c>
      <c r="C9" s="17" t="str">
        <f>HYPERLINK("http://gslpublishers.org/journals/current-issues/55-Article.pdf","Localized Lipedema on the Medial Aspects of Knee: A Case Report")</f>
        <v>Localized Lipedema on the Medial Aspects of Knee: A Case Report</v>
      </c>
      <c r="D9" s="8" t="s">
        <v>523</v>
      </c>
    </row>
    <row r="10" spans="1:26" ht="14.4" x14ac:dyDescent="0.3">
      <c r="A10" s="8">
        <v>2018</v>
      </c>
      <c r="B10" s="8" t="s">
        <v>522</v>
      </c>
      <c r="C10" s="17" t="str">
        <f>HYPERLINK("https://www.ncbi.nlm.nih.gov/pubmed/29293136?dopt=Abstract","Stress Lymphoscintigraphy for Early Detection and Management of Secondary Limb Lymphedema")</f>
        <v>Stress Lymphoscintigraphy for Early Detection and Management of Secondary Limb Lymphedema</v>
      </c>
      <c r="D10" s="8" t="s">
        <v>521</v>
      </c>
    </row>
    <row r="11" spans="1:26" ht="14.4" x14ac:dyDescent="0.3">
      <c r="A11" s="8">
        <v>2018</v>
      </c>
      <c r="B11" s="8" t="s">
        <v>520</v>
      </c>
      <c r="C11" s="17" t="str">
        <f>HYPERLINK("https://www.magonlinelibrary.com/doi/abs/10.12968/nrec.2018.20.1.22?journalCode=nrec","Improving concordance with compression")</f>
        <v>Improving concordance with compression</v>
      </c>
      <c r="D11" s="8"/>
    </row>
    <row r="12" spans="1:26" ht="14.4" x14ac:dyDescent="0.3">
      <c r="A12" s="8">
        <v>2018</v>
      </c>
      <c r="B12" s="8" t="s">
        <v>519</v>
      </c>
      <c r="C12" s="17" t="str">
        <f>HYPERLINK("https://link.springer.com/article/10.1007/s00520-018-4048-x","Living with lymphoedema—the perspective of cancer patients: a qualitative study")</f>
        <v>Living with lymphoedema—the perspective of cancer patients: a qualitative study</v>
      </c>
      <c r="D12" s="8" t="s">
        <v>518</v>
      </c>
    </row>
    <row r="13" spans="1:26" ht="14.4" x14ac:dyDescent="0.3">
      <c r="A13" s="8">
        <v>2017</v>
      </c>
      <c r="B13" s="8" t="s">
        <v>517</v>
      </c>
      <c r="C13" s="17" t="str">
        <f>HYPERLINK("https://www.sciencedirect.com/science/article/pii/S1550413117304850","The Lymphatic Vasculature: Its Role in Adipose Metabolism and Obesity")</f>
        <v>The Lymphatic Vasculature: Its Role in Adipose Metabolism and Obesity</v>
      </c>
      <c r="D13" s="8" t="s">
        <v>516</v>
      </c>
    </row>
    <row r="14" spans="1:26" ht="14.4" x14ac:dyDescent="0.3">
      <c r="A14" s="8">
        <v>2017</v>
      </c>
      <c r="B14" s="8" t="s">
        <v>515</v>
      </c>
      <c r="C14" s="17" t="str">
        <f>HYPERLINK("https://www.ncbi.nlm.nih.gov/pubmed/28370792","Quality of life in patients with primary and secondary lymphedema in the community.")</f>
        <v>Quality of life in patients with primary and secondary lymphedema in the community.</v>
      </c>
      <c r="D14" s="8" t="s">
        <v>514</v>
      </c>
    </row>
    <row r="15" spans="1:26" ht="14.4" x14ac:dyDescent="0.3">
      <c r="A15" s="8">
        <v>2017</v>
      </c>
      <c r="B15" s="8" t="s">
        <v>513</v>
      </c>
      <c r="C15" s="17" t="str">
        <f>HYPERLINK("https://www.ncbi.nlm.nih.gov/pubmed/28467221","Audit of skin changes present in referrals to a specialist lymphoedema service")</f>
        <v>Audit of skin changes present in referrals to a specialist lymphoedema service</v>
      </c>
      <c r="D15" s="8" t="s">
        <v>512</v>
      </c>
    </row>
    <row r="16" spans="1:26" ht="14.4" x14ac:dyDescent="0.3">
      <c r="A16" s="8">
        <v>2017</v>
      </c>
      <c r="B16" s="8" t="s">
        <v>511</v>
      </c>
      <c r="C16" s="17" t="str">
        <f>HYPERLINK("https://www.ncbi.nlm.nih.gov/pubmed/28454682","The adipose tissue-derived stromal vascular fraction cells from lipedema patients: Are they different?")</f>
        <v>The adipose tissue-derived stromal vascular fraction cells from lipedema patients: Are they different?</v>
      </c>
      <c r="D16" s="8" t="s">
        <v>510</v>
      </c>
    </row>
    <row r="17" spans="1:4" ht="14.4" x14ac:dyDescent="0.3">
      <c r="A17" s="8">
        <v>2017</v>
      </c>
      <c r="B17" s="8" t="s">
        <v>509</v>
      </c>
      <c r="C17" s="17" t="str">
        <f>HYPERLINK("https://www.ncbi.nlm.nih.gov/pubmed/28835426","Suspected case of lipoedema in Japanese woman with a characteristic histology in skin biopsy.")</f>
        <v>Suspected case of lipoedema in Japanese woman with a characteristic histology in skin biopsy.</v>
      </c>
      <c r="D17" s="8" t="s">
        <v>508</v>
      </c>
    </row>
    <row r="18" spans="1:4" ht="14.4" x14ac:dyDescent="0.3">
      <c r="A18" s="8">
        <v>2017</v>
      </c>
      <c r="B18" s="8" t="s">
        <v>507</v>
      </c>
      <c r="C18" s="17" t="str">
        <f>HYPERLINK("https://www.ncbi.nlm.nih.gov/pubmed/28961045","Haddenham easywrap as part of self-management in lymphoedema and lipoedema: The patient perspective.")</f>
        <v>Haddenham easywrap as part of self-management in lymphoedema and lipoedema: The patient perspective.</v>
      </c>
      <c r="D18" s="8" t="s">
        <v>506</v>
      </c>
    </row>
    <row r="19" spans="1:4" ht="14.4" x14ac:dyDescent="0.3">
      <c r="A19" s="8">
        <v>2017</v>
      </c>
      <c r="B19" s="8" t="s">
        <v>505</v>
      </c>
      <c r="C19" s="17" t="str">
        <f>HYPERLINK("https://www.ncbi.nlm.nih.gov/pubmed/28947428","Fat attacks!: a case of fat embolisation syndrome postliposuction.")</f>
        <v>Fat attacks!: a case of fat embolisation syndrome postliposuction.</v>
      </c>
      <c r="D19" s="8" t="s">
        <v>504</v>
      </c>
    </row>
    <row r="20" spans="1:4" ht="14.4" x14ac:dyDescent="0.3">
      <c r="A20" s="8">
        <v>2017</v>
      </c>
      <c r="B20" s="8" t="s">
        <v>503</v>
      </c>
      <c r="C20" s="17" t="str">
        <f>HYPERLINK("https://www.ncbi.nlm.nih.gov/pubmed/28961052","Impact of JOBST® Elvarex® knee and elbow functional zones on quality of life.")</f>
        <v>Impact of JOBST® Elvarex® knee and elbow functional zones on quality of life.</v>
      </c>
      <c r="D20" s="8" t="s">
        <v>502</v>
      </c>
    </row>
    <row r="21" spans="1:4" ht="14.4" x14ac:dyDescent="0.3">
      <c r="A21" s="8">
        <v>2017</v>
      </c>
      <c r="B21" s="8" t="s">
        <v>501</v>
      </c>
      <c r="C21" s="17" t="str">
        <f>HYPERLINK("https://www.ncbi.nlm.nih.gov/pubmed/28961048","Best Practive Guidelines for the management of lipoedema")</f>
        <v>Best Practive Guidelines for the management of lipoedema</v>
      </c>
      <c r="D21" s="8" t="s">
        <v>500</v>
      </c>
    </row>
    <row r="22" spans="1:4" ht="14.4" x14ac:dyDescent="0.3">
      <c r="A22" s="8">
        <v>2017</v>
      </c>
      <c r="B22" s="8" t="s">
        <v>499</v>
      </c>
      <c r="C22" s="17" t="str">
        <f>HYPERLINK("https://www.ncbi.nlm.nih.gov/pubmed/28290004","Approach to Lower Extremity Edema.")</f>
        <v>Approach to Lower Extremity Edema.</v>
      </c>
      <c r="D22" s="8" t="s">
        <v>498</v>
      </c>
    </row>
    <row r="23" spans="1:4" ht="14.4" x14ac:dyDescent="0.3">
      <c r="A23" s="8">
        <v>2017</v>
      </c>
      <c r="B23" s="8" t="s">
        <v>497</v>
      </c>
      <c r="C23" s="17" t="str">
        <f>HYPERLINK("https://www.ncbi.nlm.nih.gov/pubmed/28493139","[Lipedema: up-to-date of a long forgotten disease].")</f>
        <v>[Lipedema: up-to-date of a long forgotten disease].</v>
      </c>
      <c r="D23" s="8" t="s">
        <v>496</v>
      </c>
    </row>
    <row r="24" spans="1:4" ht="14.4" x14ac:dyDescent="0.3">
      <c r="A24" s="8">
        <v>2017</v>
      </c>
      <c r="B24" s="8" t="s">
        <v>495</v>
      </c>
      <c r="C24" s="17" t="str">
        <f>HYPERLINK("https://www.ncbi.nlm.nih.gov/pubmed/28677175","S1 guidelines: Lipedema.")</f>
        <v>S1 guidelines: Lipedema.</v>
      </c>
      <c r="D24" s="8" t="s">
        <v>494</v>
      </c>
    </row>
    <row r="25" spans="1:4" ht="14.4" x14ac:dyDescent="0.3">
      <c r="A25" s="8">
        <v>2017</v>
      </c>
      <c r="B25" s="8" t="s">
        <v>493</v>
      </c>
      <c r="C25" s="17" t="str">
        <f>HYPERLINK("https://www.ncbi.nlm.nih.gov/pubmed/28728329","Liposuction in the Treatment of Lipedema: A Longitudinal Study.")</f>
        <v>Liposuction in the Treatment of Lipedema: A Longitudinal Study.</v>
      </c>
      <c r="D25" s="8" t="s">
        <v>492</v>
      </c>
    </row>
    <row r="26" spans="1:4" ht="14.4" x14ac:dyDescent="0.3">
      <c r="A26" s="8">
        <v>2017</v>
      </c>
      <c r="B26" s="8" t="s">
        <v>491</v>
      </c>
      <c r="C26" s="17" t="str">
        <f>HYPERLINK("https://www.ncbi.nlm.nih.gov/pubmed/28930626","Pilot study: whole body manual subcutaneous adipose tissue (SAT) therapy improved pain and SAT structure in women with lipedema.")</f>
        <v>Pilot study: whole body manual subcutaneous adipose tissue (SAT) therapy improved pain and SAT structure in women with lipedema.</v>
      </c>
      <c r="D26" s="8" t="s">
        <v>490</v>
      </c>
    </row>
    <row r="27" spans="1:4" ht="14.4" x14ac:dyDescent="0.3">
      <c r="A27" s="8">
        <v>2017</v>
      </c>
      <c r="B27" s="8" t="s">
        <v>489</v>
      </c>
      <c r="C27" s="17" t="str">
        <f>HYPERLINK("https://www.ncbi.nlm.nih.gov/pubmed/29143577","Lipedema")</f>
        <v>Lipedema</v>
      </c>
      <c r="D27" s="8" t="s">
        <v>488</v>
      </c>
    </row>
    <row r="28" spans="1:4" ht="14.4" x14ac:dyDescent="0.3">
      <c r="A28" s="8">
        <v>2017</v>
      </c>
      <c r="B28" s="8" t="s">
        <v>487</v>
      </c>
      <c r="C28" s="17" t="str">
        <f>HYPERLINK("https://www.ncbi.nlm.nih.gov/pubmed/29158895","A journey through liposuction and liposculture: Review.")</f>
        <v>A journey through liposuction and liposculture: Review.</v>
      </c>
      <c r="D28" s="8" t="s">
        <v>486</v>
      </c>
    </row>
    <row r="29" spans="1:4" ht="14.4" x14ac:dyDescent="0.3">
      <c r="A29" s="8">
        <v>2017</v>
      </c>
      <c r="B29" s="8" t="s">
        <v>485</v>
      </c>
      <c r="C29" s="17" t="str">
        <f>HYPERLINK("https://www.ncbi.nlm.nih.gov/pubmed/29280322","Tissue Sodium Content is Elevated in the Skin and Subcutaneous Adipose Tissue in Women with Lipedema.")</f>
        <v>Tissue Sodium Content is Elevated in the Skin and Subcutaneous Adipose Tissue in Women with Lipedema.</v>
      </c>
      <c r="D29" s="8" t="s">
        <v>484</v>
      </c>
    </row>
    <row r="30" spans="1:4" ht="14.4" x14ac:dyDescent="0.3">
      <c r="A30" s="8">
        <v>2017</v>
      </c>
      <c r="B30" s="8" t="s">
        <v>483</v>
      </c>
      <c r="C30" s="18" t="str">
        <f>HYPERLINK("http://philanthropy.milkeninstitute.org/lipedema","Lipedema Giving Smarter Guide")</f>
        <v>Lipedema Giving Smarter Guide</v>
      </c>
      <c r="D30" s="19" t="s">
        <v>482</v>
      </c>
    </row>
    <row r="31" spans="1:4" ht="14.4" x14ac:dyDescent="0.3">
      <c r="A31" s="8">
        <v>2017</v>
      </c>
      <c r="B31" s="8" t="s">
        <v>481</v>
      </c>
      <c r="C31" s="17" t="str">
        <f>HYPERLINK("https://www.ncbi.nlm.nih.gov/pubmed/28254647","Altered body composition, lipedema, and decreased bone density in individuals with Williams syndrome: A preliminary report.")</f>
        <v>Altered body composition, lipedema, and decreased bone density in individuals with Williams syndrome: A preliminary report.</v>
      </c>
      <c r="D31" s="8" t="s">
        <v>480</v>
      </c>
    </row>
    <row r="32" spans="1:4" ht="14.4" x14ac:dyDescent="0.3">
      <c r="A32" s="8">
        <v>2017</v>
      </c>
      <c r="B32" s="8" t="s">
        <v>479</v>
      </c>
      <c r="C32" s="17" t="str">
        <f>HYPERLINK("https://www.ncbi.nlm.nih.gov/pubmed/27857136","Differentiating lipedema and Dercum's disease.")</f>
        <v>Differentiating lipedema and Dercum's disease.</v>
      </c>
      <c r="D32" s="8" t="s">
        <v>478</v>
      </c>
    </row>
    <row r="33" spans="1:4" ht="14.4" x14ac:dyDescent="0.3">
      <c r="A33" s="8">
        <v>2017</v>
      </c>
      <c r="B33" s="8" t="s">
        <v>477</v>
      </c>
      <c r="C33" s="17" t="str">
        <f>HYPERLINK("http://www.ncbi.nlm.nih.gov/pubmed/27591818","[Lymphedema: From diagnosis to treatment].")</f>
        <v>[Lymphedema: From diagnosis to treatment].</v>
      </c>
      <c r="D33" s="8" t="s">
        <v>476</v>
      </c>
    </row>
    <row r="34" spans="1:4" ht="14.4" x14ac:dyDescent="0.3">
      <c r="A34" s="8">
        <v>2017</v>
      </c>
      <c r="B34" s="8" t="s">
        <v>475</v>
      </c>
      <c r="C34" s="17" t="str">
        <f>HYPERLINK("https://www.ncbi.nlm.nih.gov/pubmed/28034335","Genetics and lymphoedema: a future yet to be fully discovered.")</f>
        <v>Genetics and lymphoedema: a future yet to be fully discovered.</v>
      </c>
      <c r="D34" s="8"/>
    </row>
    <row r="35" spans="1:4" ht="14.4" x14ac:dyDescent="0.3">
      <c r="A35" s="20">
        <v>2017</v>
      </c>
      <c r="B35" s="20" t="s">
        <v>474</v>
      </c>
      <c r="C35" s="21" t="str">
        <f>HYPERLINK("https://www.hindawi.com/journals/crivam/2017/5470909/","""Lipolymphedema Associated with Idiopathic Cyclic Edema: A Therapeutic Approach""")</f>
        <v>"Lipolymphedema Associated with Idiopathic Cyclic Edema: A Therapeutic Approach"</v>
      </c>
      <c r="D35" s="20" t="s">
        <v>473</v>
      </c>
    </row>
    <row r="36" spans="1:4" ht="14.4" x14ac:dyDescent="0.3">
      <c r="A36" s="8">
        <v>2016</v>
      </c>
      <c r="B36" s="8" t="s">
        <v>472</v>
      </c>
      <c r="C36" s="17" t="str">
        <f>HYPERLINK("https://physoc.onlinelibrary.wiley.com/doi/epdf/10.1113/JP272088","Lymphatic pumping: mechanics, mechanisms and malfunction")</f>
        <v>Lymphatic pumping: mechanics, mechanisms and malfunction</v>
      </c>
      <c r="D36" s="8" t="s">
        <v>471</v>
      </c>
    </row>
    <row r="37" spans="1:4" ht="14.4" x14ac:dyDescent="0.3">
      <c r="A37" s="8">
        <v>2016</v>
      </c>
      <c r="B37" s="8" t="s">
        <v>470</v>
      </c>
      <c r="C37" s="17" t="str">
        <f>HYPERLINK("https://www.ncbi.nlm.nih.gov/pubmed/27757353","Lipedema: A Relatively Common Disease with Extremely Common Misconceptions.")</f>
        <v>Lipedema: A Relatively Common Disease with Extremely Common Misconceptions.</v>
      </c>
      <c r="D37" s="8"/>
    </row>
    <row r="38" spans="1:4" ht="14.4" x14ac:dyDescent="0.3">
      <c r="A38" s="8">
        <v>2016</v>
      </c>
      <c r="B38" s="8" t="s">
        <v>469</v>
      </c>
      <c r="C38" s="17" t="str">
        <f>HYPERLINK("http://www.ncbi.nlm.nih.gov/pubmed/27570465","Lipedema: diagnostic and management challenges.")</f>
        <v>Lipedema: diagnostic and management challenges.</v>
      </c>
      <c r="D38" s="22" t="s">
        <v>468</v>
      </c>
    </row>
    <row r="39" spans="1:4" ht="14.4" x14ac:dyDescent="0.3">
      <c r="A39" s="8">
        <v>2016</v>
      </c>
      <c r="B39" s="8" t="s">
        <v>467</v>
      </c>
      <c r="C39" s="17" t="str">
        <f>HYPERLINK("http://www.ncbi.nlm.nih.gov/pubmed/27409779","BJN Awards 2016: Oedema and Lipoedema Nurse of the Year Runner up 2016.")</f>
        <v>BJN Awards 2016: Oedema and Lipoedema Nurse of the Year Runner up 2016.</v>
      </c>
      <c r="D39" s="8" t="s">
        <v>466</v>
      </c>
    </row>
    <row r="40" spans="1:4" ht="14.4" x14ac:dyDescent="0.3">
      <c r="A40" s="8">
        <v>2016</v>
      </c>
      <c r="B40" s="8" t="s">
        <v>465</v>
      </c>
      <c r="C40" s="17" t="str">
        <f>HYPERLINK("http://www.ncbi.nlm.nih.gov/pubmed/27317598","Lipedema in patients after bariatric surgery.")</f>
        <v>Lipedema in patients after bariatric surgery.</v>
      </c>
      <c r="D40" s="8" t="s">
        <v>464</v>
      </c>
    </row>
    <row r="41" spans="1:4" ht="14.4" x14ac:dyDescent="0.3">
      <c r="A41" s="8">
        <v>2016</v>
      </c>
      <c r="B41" s="8" t="s">
        <v>463</v>
      </c>
      <c r="C41" s="17" t="str">
        <f>HYPERLINK("http://www.ncbi.nlm.nih.gov/pubmed/27075680","First Dutch guidelines on lipedema using the international classification of functioning, disability and health.")</f>
        <v>First Dutch guidelines on lipedema using the international classification of functioning, disability and health.</v>
      </c>
      <c r="D41" s="22" t="s">
        <v>462</v>
      </c>
    </row>
    <row r="42" spans="1:4" ht="14.4" x14ac:dyDescent="0.3">
      <c r="A42" s="8">
        <v>2016</v>
      </c>
      <c r="B42" s="8" t="s">
        <v>461</v>
      </c>
      <c r="C42" s="17" t="str">
        <f>HYPERLINK("http://www.ncbi.nlm.nih.gov/pubmed/27046426","Specialist approaches to managing lipoedema.")</f>
        <v>Specialist approaches to managing lipoedema.</v>
      </c>
      <c r="D42" s="8" t="s">
        <v>460</v>
      </c>
    </row>
    <row r="43" spans="1:4" ht="14.4" x14ac:dyDescent="0.3">
      <c r="A43" s="8">
        <v>2016</v>
      </c>
      <c r="B43" s="8" t="s">
        <v>459</v>
      </c>
      <c r="C43" s="17" t="str">
        <f>HYPERLINK("http://www.ncbi.nlm.nih.gov/pubmed/27046425","Managing chronic oedema and venous disease with made-to-order garments.")</f>
        <v>Managing chronic oedema and venous disease with made-to-order garments.</v>
      </c>
      <c r="D43" s="8" t="s">
        <v>458</v>
      </c>
    </row>
    <row r="44" spans="1:4" ht="14.4" x14ac:dyDescent="0.3">
      <c r="A44" s="8">
        <v>2016</v>
      </c>
      <c r="B44" s="8" t="s">
        <v>457</v>
      </c>
      <c r="C44" s="17" t="str">
        <f>HYPERLINK("https://www.ncbi.nlm.nih.gov/pubmed/27018637","Lipedematous scalp: a case report and review of the current literature.")</f>
        <v>Lipedematous scalp: a case report and review of the current literature.</v>
      </c>
      <c r="D44" s="8"/>
    </row>
    <row r="45" spans="1:4" ht="14.4" x14ac:dyDescent="0.3">
      <c r="A45" s="8">
        <v>2016</v>
      </c>
      <c r="B45" s="8" t="s">
        <v>456</v>
      </c>
      <c r="C45" s="17" t="str">
        <f>HYPERLINK("https://www.ncbi.nlm.nih.gov/pubmed/26825166","Neutrophilic Dermatosis Limited to Lipo-Lymphedematous Skin in a Morbidly Obese Woman on Dasatinib Therapy.")</f>
        <v>Neutrophilic Dermatosis Limited to Lipo-Lymphedematous Skin in a Morbidly Obese Woman on Dasatinib Therapy.</v>
      </c>
      <c r="D45" s="8"/>
    </row>
    <row r="46" spans="1:4" ht="14.4" x14ac:dyDescent="0.3">
      <c r="A46" s="8">
        <v>2016</v>
      </c>
      <c r="B46" s="8" t="s">
        <v>455</v>
      </c>
      <c r="C46" s="17" t="str">
        <f>HYPERLINK("http://www.ncbi.nlm.nih.gov/pubmed/26216585","Quality of life in women with lipoedema: a contextual behavioral approach.")</f>
        <v>Quality of life in women with lipoedema: a contextual behavioral approach.</v>
      </c>
      <c r="D46" s="8" t="s">
        <v>454</v>
      </c>
    </row>
    <row r="47" spans="1:4" ht="14.4" x14ac:dyDescent="0.3">
      <c r="A47" s="8">
        <v>2016</v>
      </c>
      <c r="B47" s="8" t="s">
        <v>453</v>
      </c>
      <c r="C47" s="17" t="str">
        <f>HYPERLINK("http://www.ncbi.nlm.nih.gov/pubmed/27049087","Lipedema Â– lack of evidence for the involvement of tyrosine kinases.")</f>
        <v>Lipedema Â– lack of evidence for the involvement of tyrosine kinases.</v>
      </c>
      <c r="D47" s="8" t="s">
        <v>452</v>
      </c>
    </row>
    <row r="48" spans="1:4" ht="14.4" x14ac:dyDescent="0.3">
      <c r="A48" s="8">
        <v>2016</v>
      </c>
      <c r="B48" s="8" t="s">
        <v>451</v>
      </c>
      <c r="C48" s="17" t="str">
        <f>HYPERLINK("http://www.ncbi.nlm.nih.gov/pubmed/27489034","The impact of lower limb chronic oedema on patients' quality of life.")</f>
        <v>The impact of lower limb chronic oedema on patients' quality of life.</v>
      </c>
      <c r="D48" s="8" t="s">
        <v>450</v>
      </c>
    </row>
    <row r="49" spans="1:4" ht="14.4" x14ac:dyDescent="0.3">
      <c r="A49" s="8">
        <v>2016</v>
      </c>
      <c r="B49" s="8" t="s">
        <v>449</v>
      </c>
      <c r="C49" s="17" t="str">
        <f>HYPERLINK("http://www.ncbi.nlm.nih.gov/pubmed/27206360","Currently the best treatment for lipoedema.")</f>
        <v>Currently the best treatment for lipoedema.</v>
      </c>
      <c r="D49" s="8" t="s">
        <v>448</v>
      </c>
    </row>
    <row r="50" spans="1:4" ht="14.4" x14ac:dyDescent="0.3">
      <c r="A50" s="8">
        <v>2016</v>
      </c>
      <c r="B50" s="8" t="s">
        <v>447</v>
      </c>
      <c r="C50" s="17" t="str">
        <f>HYPERLINK("http://www.ncbi.nlm.nih.gov/pubmed/27169339","A review of the evidence for adjustable compression wrap devices.")</f>
        <v>A review of the evidence for adjustable compression wrap devices.</v>
      </c>
      <c r="D50" s="8" t="s">
        <v>446</v>
      </c>
    </row>
    <row r="51" spans="1:4" ht="14.4" x14ac:dyDescent="0.3">
      <c r="A51" s="8">
        <v>2016</v>
      </c>
      <c r="B51" s="8" t="s">
        <v>445</v>
      </c>
      <c r="C51" s="17" t="str">
        <f>HYPERLINK("http://www.ncbi.nlm.nih.gov/pubmed/26574236","Long-term benefit of liposuction in patients with lipoedema: a follow-up study after an average of 4 and 8 years.")</f>
        <v>Long-term benefit of liposuction in patients with lipoedema: a follow-up study after an average of 4 and 8 years.</v>
      </c>
      <c r="D51" s="8" t="s">
        <v>444</v>
      </c>
    </row>
    <row r="52" spans="1:4" ht="14.4" x14ac:dyDescent="0.3">
      <c r="A52" s="8">
        <v>2016</v>
      </c>
      <c r="B52" s="8" t="s">
        <v>443</v>
      </c>
      <c r="C52" s="17" t="str">
        <f>HYPERLINK("http://www.magonlinelibrary.com/doi/10.12968/pnur.2016.27.7.325","http://www.magonlinelibrary.com/doi/10.12968/pnur.2016.27.7.325")</f>
        <v>http://www.magonlinelibrary.com/doi/10.12968/pnur.2016.27.7.325</v>
      </c>
      <c r="D52" s="8" t="s">
        <v>442</v>
      </c>
    </row>
    <row r="53" spans="1:4" ht="14.4" x14ac:dyDescent="0.3">
      <c r="A53" s="8">
        <v>2015</v>
      </c>
      <c r="B53" s="8" t="s">
        <v>441</v>
      </c>
      <c r="C53" s="17" t="str">
        <f>HYPERLINK("https://www.ncbi.nlm.nih.gov/pubmed/26418584","Living with lipoedema: reviewing different self-management techniques.")</f>
        <v>Living with lipoedema: reviewing different self-management techniques.</v>
      </c>
      <c r="D53" s="8" t="s">
        <v>440</v>
      </c>
    </row>
    <row r="54" spans="1:4" ht="14.4" x14ac:dyDescent="0.3">
      <c r="A54" s="8">
        <v>2015</v>
      </c>
      <c r="B54" s="8" t="s">
        <v>439</v>
      </c>
      <c r="C54" s="17" t="str">
        <f>HYPERLINK("http://www.ncbi.nlm.nih.gov/pubmed/26397270","Management of Vascular Anomalies and Related Conditions Using Suction-Assisted Tissue Removal.")</f>
        <v>Management of Vascular Anomalies and Related Conditions Using Suction-Assisted Tissue Removal.</v>
      </c>
      <c r="D54" s="8" t="s">
        <v>438</v>
      </c>
    </row>
    <row r="55" spans="1:4" ht="14.4" x14ac:dyDescent="0.3">
      <c r="A55" s="8">
        <v>2015</v>
      </c>
      <c r="B55" s="8" t="s">
        <v>437</v>
      </c>
      <c r="C55" s="17" t="str">
        <f>HYPERLINK("http://www.ncbi.nlm.nih.gov/pubmed/26256653","[Recognising and treating lipidema OMIM 614103].")</f>
        <v>[Recognising and treating lipidema OMIM 614103].</v>
      </c>
      <c r="D55" s="8" t="s">
        <v>436</v>
      </c>
    </row>
    <row r="56" spans="1:4" ht="14.4" x14ac:dyDescent="0.3">
      <c r="A56" s="8">
        <v>2015</v>
      </c>
      <c r="B56" s="8" t="s">
        <v>435</v>
      </c>
      <c r="C56" s="17" t="str">
        <f>HYPERLINK("http://www.ncbi.nlm.nih.gov/pubmed/26153947","Taking the plunge with lipoedema.")</f>
        <v>Taking the plunge with lipoedema.</v>
      </c>
      <c r="D56" s="8" t="s">
        <v>434</v>
      </c>
    </row>
    <row r="57" spans="1:4" ht="14.4" x14ac:dyDescent="0.3">
      <c r="A57" s="9">
        <v>2015</v>
      </c>
      <c r="B57" s="9" t="s">
        <v>433</v>
      </c>
      <c r="C57" s="23" t="str">
        <f>HYPERLINK("http://www.ncbi.nlm.nih.gov/pubmed/26072352","Clinical pearls in general internal medicine.")</f>
        <v>Clinical pearls in general internal medicine.</v>
      </c>
      <c r="D57" s="24"/>
    </row>
    <row r="58" spans="1:4" ht="14.4" x14ac:dyDescent="0.3">
      <c r="A58" s="8">
        <v>2015</v>
      </c>
      <c r="B58" s="8" t="s">
        <v>432</v>
      </c>
      <c r="C58" s="17" t="str">
        <f>HYPERLINK("https://www.ncbi.nlm.nih.gov/pubmed/25780592","A ‘‘Google Image’’ diagnosis of Madelung’s disease")</f>
        <v>A ‘‘Google Image’’ diagnosis of Madelung’s disease</v>
      </c>
      <c r="D58" s="8" t="s">
        <v>431</v>
      </c>
    </row>
    <row r="59" spans="1:4" ht="14.4" x14ac:dyDescent="0.3">
      <c r="A59" s="8">
        <v>2015</v>
      </c>
      <c r="B59" s="8" t="s">
        <v>430</v>
      </c>
      <c r="C59" s="17" t="str">
        <f>HYPERLINK("http://www.ncbi.nlm.nih.gov/pubmed/25875251","Acute pulmonary edema following liposuction due to heart failure and atypical pneumonia")</f>
        <v>Acute pulmonary edema following liposuction due to heart failure and atypical pneumonia</v>
      </c>
      <c r="D59" s="8" t="s">
        <v>429</v>
      </c>
    </row>
    <row r="60" spans="1:4" ht="14.4" x14ac:dyDescent="0.3">
      <c r="A60" s="8">
        <v>2015</v>
      </c>
      <c r="B60" s="8" t="s">
        <v>428</v>
      </c>
      <c r="C60" s="17" t="str">
        <f>HYPERLINK("https://www.ncbi.nlm.nih.gov/pubmed/25695452","Functional and Therapeutic Indications of Liposuction: Personal Experience and Review of the Literature.")</f>
        <v>Functional and Therapeutic Indications of Liposuction: Personal Experience and Review of the Literature.</v>
      </c>
      <c r="D60" s="8" t="s">
        <v>427</v>
      </c>
    </row>
    <row r="61" spans="1:4" ht="14.4" x14ac:dyDescent="0.3">
      <c r="A61" s="8">
        <v>2015</v>
      </c>
      <c r="B61" s="8" t="s">
        <v>426</v>
      </c>
      <c r="C61" s="17" t="str">
        <f>HYPERLINK("http://www.ncbi.nlm.nih.gov/pubmed/26058726","Referral patterns to a surgical lymphoedema service: 10 years of experience")</f>
        <v>Referral patterns to a surgical lymphoedema service: 10 years of experience</v>
      </c>
      <c r="D61" s="8" t="s">
        <v>425</v>
      </c>
    </row>
    <row r="62" spans="1:4" ht="14.4" x14ac:dyDescent="0.3">
      <c r="A62" s="8">
        <v>2015</v>
      </c>
      <c r="B62" s="8" t="s">
        <v>424</v>
      </c>
      <c r="C62" s="17" t="str">
        <f>HYPERLINK("http://www.ncbi.nlm.nih.gov/pubmed/25950394","Early lipoedema diagnosis and the RCGP e-learning course")</f>
        <v>Early lipoedema diagnosis and the RCGP e-learning course</v>
      </c>
      <c r="D62" s="22" t="s">
        <v>423</v>
      </c>
    </row>
    <row r="63" spans="1:4" ht="14.4" x14ac:dyDescent="0.3">
      <c r="A63" s="8">
        <v>2015</v>
      </c>
      <c r="B63" s="8" t="s">
        <v>422</v>
      </c>
      <c r="C63" s="17" t="str">
        <f>HYPERLINK("http://www.ncbi.nlm.nih.gov/pubmed/25641018","Body composition in lipoedema of the legs using dual-energy X-ray absorptiometry: a case-control study")</f>
        <v>Body composition in lipoedema of the legs using dual-energy X-ray absorptiometry: a case-control study</v>
      </c>
      <c r="D63" s="8" t="s">
        <v>8</v>
      </c>
    </row>
    <row r="64" spans="1:4" ht="14.4" x14ac:dyDescent="0.3">
      <c r="A64" s="8">
        <v>2015</v>
      </c>
      <c r="B64" s="8" t="s">
        <v>421</v>
      </c>
      <c r="C64" s="17" t="str">
        <f>HYPERLINK("https://www.researchgate.net/profile/Stefan_Rapprich/publication/279716850_Treatment_of_lipoedema_using_liposuction_Results_of_our_own_surveys/links/55a2dce508aea54aa8156d5d.pdf","Treatment of lipoedema using liposuction Results of our own surveys")</f>
        <v>Treatment of lipoedema using liposuction Results of our own surveys</v>
      </c>
      <c r="D64" s="8" t="s">
        <v>420</v>
      </c>
    </row>
    <row r="65" spans="1:4" ht="14.4" x14ac:dyDescent="0.3">
      <c r="A65" s="8">
        <v>2015</v>
      </c>
      <c r="B65" s="8" t="s">
        <v>419</v>
      </c>
      <c r="C65" s="17" t="str">
        <f>HYPERLINK("https://www.omicsonline.org/open-access/liposuction-where-are-we-and-where-are-we-going-2161-1173-1000147.php?aid=54329","Liposuction: Where are We and Where are We Going? ")</f>
        <v xml:space="preserve">Liposuction: Where are We and Where are We Going? </v>
      </c>
      <c r="D65" s="8" t="s">
        <v>418</v>
      </c>
    </row>
    <row r="66" spans="1:4" ht="14.4" x14ac:dyDescent="0.3">
      <c r="A66" s="8">
        <v>2015</v>
      </c>
      <c r="B66" s="8" t="s">
        <v>417</v>
      </c>
      <c r="C66" s="17" t="str">
        <f>HYPERLINK("http://www.ncbi.nlm.nih.gov/pubmed/26216917","What Is the Clinical Utility of the Ankle-Brachial Index in Patients With Diabetic Foot Ulcers and Radiographic Arterial Calcification?")</f>
        <v>What Is the Clinical Utility of the Ankle-Brachial Index in Patients With Diabetic Foot Ulcers and Radiographic Arterial Calcification?</v>
      </c>
      <c r="D66" s="8" t="s">
        <v>416</v>
      </c>
    </row>
    <row r="67" spans="1:4" ht="14.4" x14ac:dyDescent="0.3">
      <c r="A67" s="8"/>
      <c r="B67" s="8" t="s">
        <v>415</v>
      </c>
      <c r="C67" s="17" t="str">
        <f>HYPERLINK("https://patents.google.com/patent/US20180000331A1/en","Liposuction cannula with imaging means")</f>
        <v>Liposuction cannula with imaging means</v>
      </c>
      <c r="D67" s="8" t="s">
        <v>414</v>
      </c>
    </row>
    <row r="68" spans="1:4" ht="14.4" x14ac:dyDescent="0.3">
      <c r="A68" s="8">
        <v>2014</v>
      </c>
      <c r="B68" s="8" t="s">
        <v>322</v>
      </c>
      <c r="C68" s="17" t="str">
        <f>HYPERLINK("http://www.ncbi.nlm.nih.gov/pubmed/24704750","Lymphtaping for lymphoedema: an overview of the treatment and its uses")</f>
        <v>Lymphtaping for lymphoedema: an overview of the treatment and its uses</v>
      </c>
      <c r="D68" s="8" t="s">
        <v>413</v>
      </c>
    </row>
    <row r="69" spans="1:4" ht="14.4" x14ac:dyDescent="0.3">
      <c r="A69" s="8">
        <v>2014</v>
      </c>
      <c r="B69" s="8" t="s">
        <v>412</v>
      </c>
      <c r="C69" s="17" t="str">
        <f>HYPERLINK("https://www.ncbi.nlm.nih.gov/pubmed/25664822","Application of microcurrents of bioresonance and transdermal delivery of active principles in lymphedema and lipedema of the lower limbs: a pilot study.")</f>
        <v>Application of microcurrents of bioresonance and transdermal delivery of active principles in lymphedema and lipedema of the lower limbs: a pilot study.</v>
      </c>
      <c r="D69" s="8" t="s">
        <v>411</v>
      </c>
    </row>
    <row r="70" spans="1:4" ht="14.4" x14ac:dyDescent="0.3">
      <c r="A70" s="8">
        <v>2014</v>
      </c>
      <c r="B70" s="8" t="s">
        <v>410</v>
      </c>
      <c r="C70" s="17" t="str">
        <f>HYPERLINK("https://www.ncbi.nlm.nih.gov/pubmed/25334082","Use of compression shorts in the management of lymphoedema and lipoedema.")</f>
        <v>Use of compression shorts in the management of lymphoedema and lipoedema.</v>
      </c>
      <c r="D70" s="8" t="s">
        <v>409</v>
      </c>
    </row>
    <row r="71" spans="1:4" ht="14.4" x14ac:dyDescent="0.3">
      <c r="A71" s="8">
        <v>2014</v>
      </c>
      <c r="B71" s="8" t="s">
        <v>408</v>
      </c>
      <c r="C71" s="25" t="str">
        <f>HYPERLINK("http://www.ncbi.nlm.nih.gov/pubmed/25326446","Lipedema: A review of the Literature")</f>
        <v>Lipedema: A review of the Literature</v>
      </c>
      <c r="D71" s="22" t="s">
        <v>407</v>
      </c>
    </row>
    <row r="72" spans="1:4" ht="14.4" x14ac:dyDescent="0.3">
      <c r="A72" s="8">
        <v>2014</v>
      </c>
      <c r="B72" s="8" t="s">
        <v>406</v>
      </c>
      <c r="C72" s="17" t="str">
        <f>HYPERLINK("https://www.ncbi.nlm.nih.gov/pubmed/25200646","Pathophysiological dilemmas of lipedema.")</f>
        <v>Pathophysiological dilemmas of lipedema.</v>
      </c>
      <c r="D72" s="22" t="s">
        <v>405</v>
      </c>
    </row>
    <row r="73" spans="1:4" ht="14.4" x14ac:dyDescent="0.3">
      <c r="A73" s="8">
        <v>2014</v>
      </c>
      <c r="B73" s="8" t="s">
        <v>404</v>
      </c>
      <c r="C73" s="17" t="str">
        <f>HYPERLINK("https://www.ncbi.nlm.nih.gov/pubmed/24789670","Lower extremity lipedema, upper extremity lipodystrophy and severe calcinosis complicating juvenile dermatomyositis.")</f>
        <v>Lower extremity lipedema, upper extremity lipodystrophy and severe calcinosis complicating juvenile dermatomyositis.</v>
      </c>
      <c r="D73" s="8" t="s">
        <v>403</v>
      </c>
    </row>
    <row r="74" spans="1:4" ht="14.4" x14ac:dyDescent="0.3">
      <c r="A74" s="8">
        <v>2014</v>
      </c>
      <c r="B74" s="8" t="s">
        <v>402</v>
      </c>
      <c r="C74" s="17" t="str">
        <f>HYPERLINK("http://www.ncbi.nlm.nih.gov/pubmed/24741382","Debulking surgery for elephantiasis nostras with large ectatic podoplanin-negative lymphatic vessels in patients with lipo-lymphedema.")</f>
        <v>Debulking surgery for elephantiasis nostras with large ectatic podoplanin-negative lymphatic vessels in patients with lipo-lymphedema.</v>
      </c>
      <c r="D74" s="8" t="s">
        <v>401</v>
      </c>
    </row>
    <row r="75" spans="1:4" ht="14.4" x14ac:dyDescent="0.3">
      <c r="A75" s="8">
        <v>2014</v>
      </c>
      <c r="B75" s="8" t="s">
        <v>400</v>
      </c>
      <c r="C75" s="17" t="str">
        <f>HYPERLINK("http://www.ncbi.nlm.nih.gov/pubmed/23529993","Omega-3 Fatty Acids Improve Glucose Metabolism without Effects on Obesity Values and Serum Visfatin Levels in Women with PCOS")</f>
        <v>Omega-3 Fatty Acids Improve Glucose Metabolism without Effects on Obesity Values and Serum Visfatin Levels in Women with PCOS</v>
      </c>
      <c r="D75" s="8" t="s">
        <v>399</v>
      </c>
    </row>
    <row r="76" spans="1:4" ht="14.4" x14ac:dyDescent="0.3">
      <c r="A76" s="8">
        <v>2014</v>
      </c>
      <c r="B76" s="8" t="s">
        <v>398</v>
      </c>
      <c r="C76" s="17" t="str">
        <f>HYPERLINK("https://portal.dnb.de/opac.htm?method=simpleSearch&amp;cqlMode=true&amp;query=idn%3D1036563030","https://portal.dnb.de/opac.htm?method=simpleSearch&amp;cqlMode=true&amp;query=idn%3D1036563030")</f>
        <v>https://portal.dnb.de/opac.htm?method=simpleSearch&amp;cqlMode=true&amp;query=idn%3D1036563030</v>
      </c>
      <c r="D76" s="8" t="s">
        <v>397</v>
      </c>
    </row>
    <row r="77" spans="1:4" ht="14.4" x14ac:dyDescent="0.3">
      <c r="A77" s="8">
        <v>2014</v>
      </c>
      <c r="B77" s="8" t="s">
        <v>396</v>
      </c>
      <c r="C77" s="17" t="str">
        <f>HYPERLINK("https://www.ncbi.nlm.nih.gov/pubmed/24691690","[Morbid obesity in total knee arthroplasty: a critical case review].")</f>
        <v>[Morbid obesity in total knee arthroplasty: a critical case review].</v>
      </c>
      <c r="D77" s="8" t="s">
        <v>395</v>
      </c>
    </row>
    <row r="78" spans="1:4" ht="14.4" x14ac:dyDescent="0.3">
      <c r="A78" s="8">
        <v>2014</v>
      </c>
      <c r="B78" s="8" t="s">
        <v>394</v>
      </c>
      <c r="C78" s="17" t="str">
        <f>HYPERLINK("https://www.ncbi.nlm.nih.gov/pubmed/24489474","Treatment of elderly patients with advanced lipedema: a combination of laser-assisted liposuction, medial thigh lift, and lower partial abdominoplasty")</f>
        <v>Treatment of elderly patients with advanced lipedema: a combination of laser-assisted liposuction, medial thigh lift, and lower partial abdominoplasty</v>
      </c>
      <c r="D78" s="8" t="s">
        <v>393</v>
      </c>
    </row>
    <row r="79" spans="1:4" ht="14.4" x14ac:dyDescent="0.3">
      <c r="A79" s="8">
        <v>2014</v>
      </c>
      <c r="B79" s="8" t="s">
        <v>392</v>
      </c>
      <c r="C79" s="17" t="str">
        <f>HYPERLINK("http://www.ejves.com/article/S1078-5884(13)00635-7/pdf","Evaluation of patient-relevant outcomes of lymphedema and lipedema treatment: development and validation of a new benefit tool")</f>
        <v>Evaluation of patient-relevant outcomes of lymphedema and lipedema treatment: development and validation of a new benefit tool</v>
      </c>
      <c r="D79" s="8" t="s">
        <v>391</v>
      </c>
    </row>
    <row r="80" spans="1:4" ht="14.4" x14ac:dyDescent="0.3">
      <c r="A80" s="8">
        <v>2014</v>
      </c>
      <c r="B80" s="8" t="s">
        <v>390</v>
      </c>
      <c r="C80" s="17" t="str">
        <f>HYPERLINK("http://www.ncbi.nlm.nih.gov/pubmed/24033279","Can tissue dielectric constant measurement aid in differentiating lymphoedema from lipoedema in women with swollen legs")</f>
        <v>Can tissue dielectric constant measurement aid in differentiating lymphoedema from lipoedema in women with swollen legs</v>
      </c>
      <c r="D80" s="8" t="s">
        <v>389</v>
      </c>
    </row>
    <row r="81" spans="1:4" ht="14.4" x14ac:dyDescent="0.3">
      <c r="A81" s="8">
        <v>2014</v>
      </c>
      <c r="B81" s="8" t="s">
        <v>388</v>
      </c>
      <c r="C81" s="8" t="s">
        <v>387</v>
      </c>
      <c r="D81" s="8" t="s">
        <v>386</v>
      </c>
    </row>
    <row r="82" spans="1:4" ht="14.4" x14ac:dyDescent="0.3">
      <c r="A82" s="8">
        <v>2013</v>
      </c>
      <c r="B82" s="8" t="s">
        <v>385</v>
      </c>
      <c r="C82" s="17" t="str">
        <f>HYPERLINK("https://www.aafp.org/afp/2013/0715/p102.html","Edema: Diagnosis and Management")</f>
        <v>Edema: Diagnosis and Management</v>
      </c>
      <c r="D82" s="8" t="s">
        <v>384</v>
      </c>
    </row>
    <row r="83" spans="1:4" ht="14.4" x14ac:dyDescent="0.3">
      <c r="A83" s="8">
        <v>2013</v>
      </c>
      <c r="B83" s="8" t="s">
        <v>383</v>
      </c>
      <c r="C83" s="17" t="str">
        <f>HYPERLINK("http://www.lipomadoc.org/uploads/5/0/4/8/5048532/butchers_broom_and_selenium_for_lipedema_-_a_case_2013.pdf","Butcher's Broom and Selenium Improve Lipedema: A Retrospective Case Study")</f>
        <v>Butcher's Broom and Selenium Improve Lipedema: A Retrospective Case Study</v>
      </c>
      <c r="D83" s="8" t="s">
        <v>382</v>
      </c>
    </row>
    <row r="84" spans="1:4" ht="14.4" x14ac:dyDescent="0.3">
      <c r="A84" s="8">
        <v>2013</v>
      </c>
      <c r="B84" s="8" t="s">
        <v>381</v>
      </c>
      <c r="C84" s="17" t="str">
        <f>HYPERLINK("http://www.ncbi.nlm.nih.gov/pubmed/23838341","Quality of care of patients with chronic lymphoedema in Germany")</f>
        <v>Quality of care of patients with chronic lymphoedema in Germany</v>
      </c>
      <c r="D84" s="8" t="s">
        <v>380</v>
      </c>
    </row>
    <row r="85" spans="1:4" ht="14.4" x14ac:dyDescent="0.3">
      <c r="A85" s="8">
        <v>2013</v>
      </c>
      <c r="B85" s="8" t="s">
        <v>379</v>
      </c>
      <c r="C85" s="8" t="s">
        <v>378</v>
      </c>
      <c r="D85" s="8" t="s">
        <v>8</v>
      </c>
    </row>
    <row r="86" spans="1:4" ht="14.4" x14ac:dyDescent="0.3">
      <c r="A86" s="8">
        <v>2013</v>
      </c>
      <c r="B86" s="8" t="s">
        <v>377</v>
      </c>
      <c r="C86" s="25" t="str">
        <f>HYPERLINK("http://www.lipoedema.co.uk/wp-content/uploads/2013/05/BJCN_CO_lipoedema.pdf","Lipoedema: the first UK patient survey")</f>
        <v>Lipoedema: the first UK patient survey</v>
      </c>
      <c r="D86" s="22" t="s">
        <v>8</v>
      </c>
    </row>
    <row r="87" spans="1:4" ht="14.4" x14ac:dyDescent="0.3">
      <c r="A87" s="8">
        <v>2013</v>
      </c>
      <c r="B87" s="8" t="s">
        <v>376</v>
      </c>
      <c r="C87" s="22" t="s">
        <v>375</v>
      </c>
      <c r="D87" s="22" t="s">
        <v>8</v>
      </c>
    </row>
    <row r="88" spans="1:4" ht="14.4" x14ac:dyDescent="0.3">
      <c r="A88" s="8">
        <v>2013</v>
      </c>
      <c r="B88" s="8" t="s">
        <v>374</v>
      </c>
      <c r="C88" s="17" t="str">
        <f>HYPERLINK("http://www.ncbi.nlm.nih.gov/pubmed/24264570","[Leg swelling].")</f>
        <v>[Leg swelling].</v>
      </c>
      <c r="D88" s="22" t="s">
        <v>373</v>
      </c>
    </row>
    <row r="89" spans="1:4" ht="14.4" x14ac:dyDescent="0.3">
      <c r="A89" s="8">
        <v>2013</v>
      </c>
      <c r="B89" s="8" t="s">
        <v>332</v>
      </c>
      <c r="C89" s="17" t="str">
        <f>HYPERLINK("http://www.ncbi.nlm.nih.gov/pubmed/23640440","Pelvic lymphedema in rectal cancer: a magnetic resonance feasibility study: a preliminary report.")</f>
        <v>Pelvic lymphedema in rectal cancer: a magnetic resonance feasibility study: a preliminary report.</v>
      </c>
      <c r="D89" s="8" t="s">
        <v>331</v>
      </c>
    </row>
    <row r="90" spans="1:4" ht="14.4" x14ac:dyDescent="0.3">
      <c r="A90" s="8">
        <v>2013</v>
      </c>
      <c r="B90" s="8" t="s">
        <v>372</v>
      </c>
      <c r="C90" s="17" t="str">
        <f>HYPERLINK("http://www.ncbi.nlm.nih.gov/pmc/articles/PMC3800296/","Lipedema: is aesthetic cellulite an aggravating factor for limb perimeter?")</f>
        <v>Lipedema: is aesthetic cellulite an aggravating factor for limb perimeter?</v>
      </c>
      <c r="D90" s="8" t="s">
        <v>371</v>
      </c>
    </row>
    <row r="91" spans="1:4" ht="14.4" x14ac:dyDescent="0.3">
      <c r="A91" s="8">
        <v>2013</v>
      </c>
      <c r="B91" s="8" t="s">
        <v>370</v>
      </c>
      <c r="C91" s="17" t="str">
        <f>HYPERLINK("http://www.ncbi.nlm.nih.gov/pubmed/23802790","Opinion letter from Prof. Dr. W. Schmeller regarding our article ""Thick legs - not always lipedema""")</f>
        <v>Opinion letter from Prof. Dr. W. Schmeller regarding our article "Thick legs - not always lipedema"</v>
      </c>
      <c r="D91" s="8" t="s">
        <v>8</v>
      </c>
    </row>
    <row r="92" spans="1:4" ht="14.4" x14ac:dyDescent="0.3">
      <c r="A92" s="8">
        <v>2013</v>
      </c>
      <c r="B92" s="8" t="s">
        <v>369</v>
      </c>
      <c r="C92" s="17" t="str">
        <f>HYPERLINK("http://www.ncbi.nlm.nih.gov/pubmed/23800822","Acute epidural lipedema: a novel entity and potential complication of bone morphogenetic protein use in lumbar spine fusion.")</f>
        <v>Acute epidural lipedema: a novel entity and potential complication of bone morphogenetic protein use in lumbar spine fusion.</v>
      </c>
      <c r="D92" s="8" t="s">
        <v>368</v>
      </c>
    </row>
    <row r="93" spans="1:4" ht="14.4" x14ac:dyDescent="0.3">
      <c r="A93" s="8">
        <v>2013</v>
      </c>
      <c r="B93" s="8" t="s">
        <v>367</v>
      </c>
      <c r="C93" s="17" t="str">
        <f>HYPERLINK("http://www.ncbi.nlm.nih.gov/pubmed/23709549","An under-diagnosed cause of leg swelling")</f>
        <v>An under-diagnosed cause of leg swelling</v>
      </c>
      <c r="D93" s="8" t="s">
        <v>366</v>
      </c>
    </row>
    <row r="94" spans="1:4" ht="14.4" x14ac:dyDescent="0.3">
      <c r="A94" s="8">
        <v>2013</v>
      </c>
      <c r="B94" s="8" t="s">
        <v>365</v>
      </c>
      <c r="C94" s="17" t="str">
        <f>HYPERLINK("http://www.ncbi.nlm.nih.gov/pubmed/22716023","Dogmas and controversies in compression therapy: report of an International Compression Club (ICC) meeting, Brussels, May 2011")</f>
        <v>Dogmas and controversies in compression therapy: report of an International Compression Club (ICC) meeting, Brussels, May 2011</v>
      </c>
      <c r="D94" s="8" t="s">
        <v>364</v>
      </c>
    </row>
    <row r="95" spans="1:4" ht="14.4" x14ac:dyDescent="0.3">
      <c r="A95" s="8">
        <v>2013</v>
      </c>
      <c r="B95" s="8" t="s">
        <v>363</v>
      </c>
      <c r="C95" s="8" t="s">
        <v>362</v>
      </c>
      <c r="D95" s="8" t="s">
        <v>361</v>
      </c>
    </row>
    <row r="96" spans="1:4" ht="14.4" x14ac:dyDescent="0.3">
      <c r="A96" s="8">
        <v>2013</v>
      </c>
      <c r="B96" s="8" t="s">
        <v>360</v>
      </c>
      <c r="C96" s="17" t="str">
        <f>HYPERLINK("http://www.journaloflymphoedema.com/media/issues/921/files/content_11243.pdf","Lipoedema management: Gaps in our knowledge")</f>
        <v>Lipoedema management: Gaps in our knowledge</v>
      </c>
      <c r="D96" s="8" t="s">
        <v>359</v>
      </c>
    </row>
    <row r="97" spans="1:4" ht="14.4" x14ac:dyDescent="0.3">
      <c r="A97" s="8">
        <v>2012</v>
      </c>
      <c r="B97" s="8" t="s">
        <v>358</v>
      </c>
      <c r="C97" s="17" t="str">
        <f>HYPERLINK("https://www.ncbi.nlm.nih.gov/pubmed/23471498","Laser-assisted lipolysis for cankle remodelling: a prospective study in 30 patients")</f>
        <v>Laser-assisted lipolysis for cankle remodelling: a prospective study in 30 patients</v>
      </c>
      <c r="D97" s="8" t="s">
        <v>357</v>
      </c>
    </row>
    <row r="98" spans="1:4" ht="14.4" x14ac:dyDescent="0.3">
      <c r="A98" s="8">
        <v>2012</v>
      </c>
      <c r="B98" s="8" t="s">
        <v>356</v>
      </c>
      <c r="C98" s="17" t="str">
        <f>HYPERLINK("http://www.khdf.de/cms/multimedia/CDI_KHDF/DER/Das+Lip%C3%B6dem+_+%C3%84rzteblatt+Sachsen+11_2012-p-1002070.pdf","[Das Lipoedem]")</f>
        <v>[Das Lipoedem]</v>
      </c>
      <c r="D98" s="22" t="s">
        <v>355</v>
      </c>
    </row>
    <row r="99" spans="1:4" ht="14.4" x14ac:dyDescent="0.3">
      <c r="A99" s="8">
        <v>2012</v>
      </c>
      <c r="B99" s="8" t="s">
        <v>354</v>
      </c>
      <c r="C99" s="17" t="str">
        <f>HYPERLINK("http://www.ncbi.nlm.nih.gov/pmc/articles/PMC3506057/pdf/cde-0004-0222.pdf","Is Lymphostasis an Aggravant of Lipedema?")</f>
        <v>Is Lymphostasis an Aggravant of Lipedema?</v>
      </c>
      <c r="D99" s="8" t="s">
        <v>353</v>
      </c>
    </row>
    <row r="100" spans="1:4" ht="14.4" x14ac:dyDescent="0.3">
      <c r="A100" s="8">
        <v>2012</v>
      </c>
      <c r="B100" s="8" t="s">
        <v>352</v>
      </c>
      <c r="C100" s="17" t="str">
        <f>HYPERLINK("http://www.ncbi.nlm.nih.gov/pubmed/23231593","Thick legs - not always Lipedema")</f>
        <v>Thick legs - not always Lipedema</v>
      </c>
      <c r="D100" s="22" t="s">
        <v>351</v>
      </c>
    </row>
    <row r="101" spans="1:4" ht="14.4" x14ac:dyDescent="0.3">
      <c r="A101" s="8">
        <v>2012</v>
      </c>
      <c r="B101" s="8" t="s">
        <v>350</v>
      </c>
      <c r="C101" s="17" t="str">
        <f>HYPERLINK("http://www.ncbi.nlm.nih.gov/pubmed/18519961","The Link between Lymphatic Function and Adipose Biology")</f>
        <v>The Link between Lymphatic Function and Adipose Biology</v>
      </c>
      <c r="D101" s="22" t="s">
        <v>349</v>
      </c>
    </row>
    <row r="102" spans="1:4" ht="14.4" x14ac:dyDescent="0.3">
      <c r="A102" s="8">
        <v>2012</v>
      </c>
      <c r="B102" s="8" t="s">
        <v>296</v>
      </c>
      <c r="C102" s="17" t="str">
        <f>HYPERLINK("http://www.ncbi.nlm.nih.gov/pubmed/22301856","Rare Adipose Disorders (RADs) masquerading as obesity")</f>
        <v>Rare Adipose Disorders (RADs) masquerading as obesity</v>
      </c>
      <c r="D102" s="22" t="s">
        <v>348</v>
      </c>
    </row>
    <row r="103" spans="1:4" ht="14.4" x14ac:dyDescent="0.3">
      <c r="A103" s="8">
        <v>2012</v>
      </c>
      <c r="B103" s="8" t="s">
        <v>347</v>
      </c>
      <c r="C103" s="17" t="str">
        <f>HYPERLINK("http://www.researchgate.net/profile/Hakan_Brorson/publication/51180901_Long-term_Outcome_After_Surgical_Treatment_of_Lipedema/links/0912f50fd8539ce320000000.pdf","Long-term Outcome After Surgical Treatment of Lipedema")</f>
        <v>Long-term Outcome After Surgical Treatment of Lipedema</v>
      </c>
      <c r="D103" s="8" t="s">
        <v>346</v>
      </c>
    </row>
    <row r="104" spans="1:4" ht="14.4" x14ac:dyDescent="0.3">
      <c r="A104" s="8">
        <v>2012</v>
      </c>
      <c r="B104" s="8" t="s">
        <v>345</v>
      </c>
      <c r="C104" s="17" t="str">
        <f>HYPERLINK("http://www.ncbi.nlm.nih.gov/pubmed/22698628","http://www.ncbi.nlm.nih.gov/pubmed/22698628")</f>
        <v>http://www.ncbi.nlm.nih.gov/pubmed/22698628</v>
      </c>
      <c r="D104" s="22" t="s">
        <v>342</v>
      </c>
    </row>
    <row r="105" spans="1:4" ht="14.4" x14ac:dyDescent="0.3">
      <c r="A105" s="8">
        <v>2012</v>
      </c>
      <c r="B105" s="8" t="s">
        <v>344</v>
      </c>
      <c r="C105" s="17" t="str">
        <f>HYPERLINK("https://journals.uair.arizona.edu/index.php/lymph/article/view/16976/16772","Progressive lipo-lymphedema associated with increased activity of dermal fibroblasts in monoclonal gammopathy of undetermined significance: is there a causal relationship?")</f>
        <v>Progressive lipo-lymphedema associated with increased activity of dermal fibroblasts in monoclonal gammopathy of undetermined significance: is there a causal relationship?</v>
      </c>
      <c r="D105" s="8" t="s">
        <v>343</v>
      </c>
    </row>
    <row r="106" spans="1:4" ht="14.4" x14ac:dyDescent="0.3">
      <c r="A106" s="8">
        <v>2012</v>
      </c>
      <c r="B106" s="8" t="s">
        <v>187</v>
      </c>
      <c r="C106" s="17" t="str">
        <f>HYPERLINK("https://www.ncbi.nlm.nih.gov/pubmed/22698628","Lipedema: a misdiagnosed entity")</f>
        <v>Lipedema: a misdiagnosed entity</v>
      </c>
      <c r="D106" s="22" t="s">
        <v>342</v>
      </c>
    </row>
    <row r="107" spans="1:4" ht="14.4" x14ac:dyDescent="0.3">
      <c r="A107" s="8">
        <v>2012</v>
      </c>
      <c r="B107" s="8" t="s">
        <v>341</v>
      </c>
      <c r="C107" s="17" t="str">
        <f>HYPERLINK("http://www.ncbi.nlm.nih.gov/pubmed/23057152","Lipedema is associated with increased aortic stiffness")</f>
        <v>Lipedema is associated with increased aortic stiffness</v>
      </c>
      <c r="D107" s="8" t="s">
        <v>340</v>
      </c>
    </row>
    <row r="108" spans="1:4" ht="14.4" x14ac:dyDescent="0.3">
      <c r="A108" s="8">
        <v>2012</v>
      </c>
      <c r="B108" s="8" t="s">
        <v>339</v>
      </c>
      <c r="C108" s="17" t="str">
        <f>HYPERLINK("http://www.ncbi.nlm.nih.gov/pubmed/22123647","Liposuction - a surgical procedure in dermatology")</f>
        <v>Liposuction - a surgical procedure in dermatology</v>
      </c>
      <c r="D108" s="8" t="s">
        <v>338</v>
      </c>
    </row>
    <row r="109" spans="1:4" ht="14.4" x14ac:dyDescent="0.3">
      <c r="A109" s="8">
        <v>2012</v>
      </c>
      <c r="B109" s="8" t="s">
        <v>337</v>
      </c>
      <c r="C109" s="17" t="str">
        <f>HYPERLINK("http://www.ncbi.nlm.nih.gov/pubmed/22300160","Subcutaneous adipose tissue fatty acid desaturation in adults with and without rare adipose disorders")</f>
        <v>Subcutaneous adipose tissue fatty acid desaturation in adults with and without rare adipose disorders</v>
      </c>
      <c r="D109" s="8" t="s">
        <v>336</v>
      </c>
    </row>
    <row r="110" spans="1:4" ht="14.4" x14ac:dyDescent="0.3">
      <c r="A110" s="8">
        <v>2012</v>
      </c>
      <c r="B110" s="8" t="s">
        <v>335</v>
      </c>
      <c r="C110" s="17" t="str">
        <f>HYPERLINK("http://www.ncbi.nlm.nih.gov/pubmed/25586162","http://www.ncbi.nlm.nih.gov/pubmed/25586162")</f>
        <v>http://www.ncbi.nlm.nih.gov/pubmed/25586162</v>
      </c>
      <c r="D110" s="22" t="s">
        <v>334</v>
      </c>
    </row>
    <row r="111" spans="1:4" ht="14.4" x14ac:dyDescent="0.3">
      <c r="A111" s="8">
        <v>2012</v>
      </c>
      <c r="B111" s="8" t="s">
        <v>333</v>
      </c>
      <c r="C111" s="17" t="str">
        <f>HYPERLINK("https://www.amazon.com/F%C3%B6ldis-Textbook-Lymphology-Physicians-Lymphedema/dp/0723436460","Földi's Textbook of Lymphology: for Physicians and Lymphedema Therapists, 3e 3rd Edition")</f>
        <v>Földi's Textbook of Lymphology: for Physicians and Lymphedema Therapists, 3e 3rd Edition</v>
      </c>
      <c r="D111" s="8" t="s">
        <v>8</v>
      </c>
    </row>
    <row r="112" spans="1:4" ht="14.4" x14ac:dyDescent="0.3">
      <c r="A112" s="8">
        <v>2012</v>
      </c>
      <c r="B112" s="8" t="s">
        <v>332</v>
      </c>
      <c r="C112" s="17" t="str">
        <f>HYPERLINK("http://cdn.intechweb.org/pdfs/26687.pdf","Pelvic Lymphedema in Rectal Cancer ")</f>
        <v xml:space="preserve">Pelvic Lymphedema in Rectal Cancer </v>
      </c>
      <c r="D112" s="8" t="s">
        <v>331</v>
      </c>
    </row>
    <row r="113" spans="1:4" ht="14.4" x14ac:dyDescent="0.3">
      <c r="A113" s="8">
        <v>2012</v>
      </c>
      <c r="B113" s="8" t="s">
        <v>330</v>
      </c>
      <c r="C113" s="8" t="s">
        <v>329</v>
      </c>
      <c r="D113" s="26"/>
    </row>
    <row r="114" spans="1:4" ht="14.4" x14ac:dyDescent="0.3">
      <c r="A114" s="20">
        <v>2011</v>
      </c>
      <c r="B114" s="8" t="s">
        <v>328</v>
      </c>
      <c r="C114" s="7" t="str">
        <f>HYPERLINK("https://www.ncbi.nlm.nih.gov/pubmed/21166777?dopt=Abstract","Liposuction is an effective treatment for lipedema-results of a study with 25 patients")</f>
        <v>Liposuction is an effective treatment for lipedema-results of a study with 25 patients</v>
      </c>
      <c r="D114" s="6" t="s">
        <v>327</v>
      </c>
    </row>
    <row r="115" spans="1:4" ht="14.4" x14ac:dyDescent="0.3">
      <c r="A115" s="8">
        <v>2011</v>
      </c>
      <c r="B115" s="8" t="s">
        <v>326</v>
      </c>
      <c r="C115" s="7" t="str">
        <f>HYPERLINK("http://www.intechopen.com/books/advanced-techniques-in-liposuction-and-fat-transfer","Advanced Techniques in Liposuction and Fat Transfer")</f>
        <v>Advanced Techniques in Liposuction and Fat Transfer</v>
      </c>
      <c r="D115" s="22" t="s">
        <v>325</v>
      </c>
    </row>
    <row r="116" spans="1:4" ht="14.4" x14ac:dyDescent="0.3">
      <c r="A116" s="8">
        <v>2011</v>
      </c>
      <c r="B116" s="8" t="s">
        <v>324</v>
      </c>
      <c r="C116" s="7" t="str">
        <f>HYPERLINK("http://www.intechopen.com/books/advanced-techniques-in-liposuction-and-fat-transfer","Advanced Techniques in Liposuction and Fat Transfer")</f>
        <v>Advanced Techniques in Liposuction and Fat Transfer</v>
      </c>
      <c r="D116" s="8" t="s">
        <v>323</v>
      </c>
    </row>
    <row r="117" spans="1:4" ht="14.4" x14ac:dyDescent="0.3">
      <c r="A117" s="8">
        <v>2011</v>
      </c>
      <c r="B117" s="8" t="s">
        <v>322</v>
      </c>
      <c r="C117" s="17" t="str">
        <f>HYPERLINK("http://www.researchgate.net/profile/Joyce_Bosman/publication/259901553_Lipoedema_poor_knowledge_neglect_or_disinterest/links/0f31752e7bb38ea14b000000.pdf","Lipedema: Poor Knowledge, Neglect or Disinterest")</f>
        <v>Lipedema: Poor Knowledge, Neglect or Disinterest</v>
      </c>
      <c r="D117" s="22" t="s">
        <v>321</v>
      </c>
    </row>
    <row r="118" spans="1:4" ht="14.4" x14ac:dyDescent="0.3">
      <c r="A118" s="8">
        <v>2011</v>
      </c>
      <c r="B118" s="8" t="s">
        <v>320</v>
      </c>
      <c r="C118" s="17" t="str">
        <f>HYPERLINK("http://www.ncbi.nlm.nih.gov/pubmed/22506222","Lipedema, a Rare Disease")</f>
        <v>Lipedema, a Rare Disease</v>
      </c>
      <c r="D118" s="8" t="s">
        <v>319</v>
      </c>
    </row>
    <row r="119" spans="1:4" ht="14.4" x14ac:dyDescent="0.3">
      <c r="A119" s="8">
        <v>2011</v>
      </c>
      <c r="B119" s="8" t="s">
        <v>318</v>
      </c>
      <c r="C119" s="17" t="str">
        <f>HYPERLINK("http://www.ncbi.nlm.nih.gov/pubmed/21824127","Tumescent liposuction in lipoedema yields good long term results")</f>
        <v>Tumescent liposuction in lipoedema yields good long term results</v>
      </c>
      <c r="D119" s="8" t="s">
        <v>317</v>
      </c>
    </row>
    <row r="120" spans="1:4" ht="14.4" x14ac:dyDescent="0.3">
      <c r="A120" s="8">
        <v>2011</v>
      </c>
      <c r="B120" s="8" t="s">
        <v>316</v>
      </c>
      <c r="C120" s="17" t="str">
        <f>HYPERLINK("http://www.stutz-dr.com/downloads/1101vasomedoriginalarbeitstutz.pdf","Liposuktion beim Lipoedem zur Verhinderung von Gelenkspatkomplikationen")</f>
        <v>Liposuktion beim Lipoedem zur Verhinderung von Gelenkspatkomplikationen</v>
      </c>
      <c r="D120" s="8" t="s">
        <v>315</v>
      </c>
    </row>
    <row r="121" spans="1:4" ht="14.4" x14ac:dyDescent="0.3">
      <c r="A121" s="8">
        <v>2011</v>
      </c>
      <c r="B121" s="8" t="s">
        <v>314</v>
      </c>
      <c r="C121" s="17" t="str">
        <f>HYPERLINK("http://www.ncbi.nlm.nih.gov/pubmed/21780050","Lymphedema and lipedema - an overview of conservative treatment.")</f>
        <v>Lymphedema and lipedema - an overview of conservative treatment.</v>
      </c>
      <c r="D121" s="8" t="s">
        <v>313</v>
      </c>
    </row>
    <row r="122" spans="1:4" ht="14.4" x14ac:dyDescent="0.3">
      <c r="A122" s="8">
        <v>2011</v>
      </c>
      <c r="B122" s="8" t="s">
        <v>312</v>
      </c>
      <c r="C122" s="17" t="str">
        <f>HYPERLINK("http://www.ncbi.nlm.nih.gov/pubmed/21187804","Differential diagnosis of lower extremity enlargement in pediatric patients referred with a diagnosis of lymphedema")</f>
        <v>Differential diagnosis of lower extremity enlargement in pediatric patients referred with a diagnosis of lymphedema</v>
      </c>
      <c r="D122" s="8" t="s">
        <v>311</v>
      </c>
    </row>
    <row r="123" spans="1:4" ht="14.4" x14ac:dyDescent="0.3">
      <c r="A123" s="8">
        <v>2011</v>
      </c>
      <c r="B123" s="8" t="s">
        <v>310</v>
      </c>
      <c r="C123" s="17" t="str">
        <f>HYPERLINK("https://www.ncbi.nlm.nih.gov/pubmed/22458119","Lymphedema treatment decreases pain intensity in lipedema")</f>
        <v>Lymphedema treatment decreases pain intensity in lipedema</v>
      </c>
      <c r="D123" s="8" t="s">
        <v>309</v>
      </c>
    </row>
    <row r="124" spans="1:4" ht="14.4" x14ac:dyDescent="0.3">
      <c r="A124" s="8">
        <v>2011</v>
      </c>
      <c r="B124" s="8" t="s">
        <v>308</v>
      </c>
      <c r="C124" s="17" t="str">
        <f>HYPERLINK("http://www.schattauer.de/index.php?id=220&amp;L=1&amp;schattauer_issue%5BissueId%5D=1413&amp;schattauer_issue%5BmanuscriptId%5D=16210&amp;schattauer_issue%5BmanuscriptMode%5D=show&amp;cHash=713acbe40ee2ac6df1f80f539c599b6f","[Prävalenz des Lipödems bei berufstätigen Frauen in Deutschland]")</f>
        <v>[Prävalenz des Lipödems bei berufstätigen Frauen in Deutschland]</v>
      </c>
      <c r="D124" s="8" t="s">
        <v>307</v>
      </c>
    </row>
    <row r="125" spans="1:4" ht="14.4" x14ac:dyDescent="0.3">
      <c r="A125" s="8">
        <v>2011</v>
      </c>
      <c r="B125" s="8" t="s">
        <v>306</v>
      </c>
      <c r="C125" s="17" t="str">
        <f>HYPERLINK("http://phlebo.schattauer.de/en/contents/archive/issue/special/manuscript/16212/download.html","Das Lipödem an Armen und Beinen")</f>
        <v>Das Lipödem an Armen und Beinen</v>
      </c>
      <c r="D125" s="8" t="s">
        <v>305</v>
      </c>
    </row>
    <row r="126" spans="1:4" ht="14.4" x14ac:dyDescent="0.3">
      <c r="A126" s="8">
        <v>2011</v>
      </c>
      <c r="B126" s="8" t="s">
        <v>304</v>
      </c>
      <c r="C126" s="7" t="str">
        <f>HYPERLINK("https://www.ncbi.nlm.nih.gov/pubmed/21475140","Fat Redistribution Following Suction Lipectomy: Defense of Body Fat and Patterns of Restoration")</f>
        <v>Fat Redistribution Following Suction Lipectomy: Defense of Body Fat and Patterns of Restoration</v>
      </c>
      <c r="D126" s="8" t="s">
        <v>303</v>
      </c>
    </row>
    <row r="127" spans="1:4" ht="14.4" x14ac:dyDescent="0.3">
      <c r="A127" s="8">
        <v>2010</v>
      </c>
      <c r="B127" s="8" t="s">
        <v>302</v>
      </c>
      <c r="C127" s="17" t="str">
        <f>HYPERLINK("https://www.ncbi.nlm.nih.gov/pubmed/20087075","Lipedema: A Frequently Misdiagnoed and Misunderstood Fatty Deposition Syndrome")</f>
        <v>Lipedema: A Frequently Misdiagnoed and Misunderstood Fatty Deposition Syndrome</v>
      </c>
      <c r="D127" s="8" t="s">
        <v>301</v>
      </c>
    </row>
    <row r="128" spans="1:4" ht="14.4" x14ac:dyDescent="0.3">
      <c r="A128" s="8">
        <v>2010</v>
      </c>
      <c r="B128" s="8" t="s">
        <v>300</v>
      </c>
      <c r="C128" s="17" t="str">
        <f>HYPERLINK("http://www.ncbi.nlm.nih.gov/pubmed/20559170","Lipoedema: Presentation and Management")</f>
        <v>Lipoedema: Presentation and Management</v>
      </c>
      <c r="D128" s="8" t="s">
        <v>299</v>
      </c>
    </row>
    <row r="129" spans="1:4" ht="14.4" x14ac:dyDescent="0.3">
      <c r="A129" s="8">
        <v>2010</v>
      </c>
      <c r="B129" s="8" t="s">
        <v>298</v>
      </c>
      <c r="C129" s="17" t="str">
        <f>HYPERLINK("http://www.researchgate.net/profile/Maurizio_Podda/publication/49691542_Liposuction_is_an_effective_treatment_for_lipedema_-_results_of_a_study_with_25_patients/links/0deec5314ca08b91bf000000.pdf","Liposuction is an effective treatment for lipedema - results of a study with 25 patients")</f>
        <v>Liposuction is an effective treatment for lipedema - results of a study with 25 patients</v>
      </c>
      <c r="D129" s="8" t="s">
        <v>297</v>
      </c>
    </row>
    <row r="130" spans="1:4" ht="14.4" x14ac:dyDescent="0.3">
      <c r="A130" s="8">
        <v>2010</v>
      </c>
      <c r="B130" s="8" t="s">
        <v>296</v>
      </c>
      <c r="C130" s="17" t="str">
        <f>HYPERLINK("http://www.ncbi.nlm.nih.gov/pubmed/21197318","Pilot study: rapidly cycling hypobaric pressure improves pain after 5 days in adiposis dolorosa")</f>
        <v>Pilot study: rapidly cycling hypobaric pressure improves pain after 5 days in adiposis dolorosa</v>
      </c>
      <c r="D130" s="8" t="s">
        <v>295</v>
      </c>
    </row>
    <row r="131" spans="1:4" ht="14.4" x14ac:dyDescent="0.3">
      <c r="A131" s="8">
        <v>2010</v>
      </c>
      <c r="B131" s="8" t="s">
        <v>294</v>
      </c>
      <c r="C131" s="17" t="str">
        <f>HYPERLINK("http://escholarship.org/uc/item/89p692hq","Lipedema with multiple lipomas")</f>
        <v>Lipedema with multiple lipomas</v>
      </c>
      <c r="D131" s="8" t="s">
        <v>293</v>
      </c>
    </row>
    <row r="132" spans="1:4" ht="14.4" x14ac:dyDescent="0.3">
      <c r="A132" s="8">
        <v>2010</v>
      </c>
      <c r="B132" s="8" t="s">
        <v>292</v>
      </c>
      <c r="C132" s="17" t="str">
        <f>HYPERLINK("http://link.springer.com/article/10.1007%2Fs00063-010-1101-z","[Alternative sonographic diagnoses in patients with clinical suspicion of deep vein thrombosis]")</f>
        <v>[Alternative sonographic diagnoses in patients with clinical suspicion of deep vein thrombosis]</v>
      </c>
      <c r="D132" s="8" t="s">
        <v>291</v>
      </c>
    </row>
    <row r="133" spans="1:4" ht="14.4" x14ac:dyDescent="0.3">
      <c r="A133" s="8">
        <v>2010</v>
      </c>
      <c r="B133" s="8" t="s">
        <v>290</v>
      </c>
      <c r="C133" s="17" t="str">
        <f>HYPERLINK("http://www.ncbi.nlm.nih.gov/pubmed/20408836","High-resolution cutaneous ultrasonography to differentiate lipoedema from lymphoedema")</f>
        <v>High-resolution cutaneous ultrasonography to differentiate lipoedema from lymphoedema</v>
      </c>
      <c r="D133" s="8" t="s">
        <v>289</v>
      </c>
    </row>
    <row r="134" spans="1:4" ht="14.4" x14ac:dyDescent="0.3">
      <c r="A134" s="8">
        <v>2010</v>
      </c>
      <c r="B134" s="8" t="s">
        <v>288</v>
      </c>
      <c r="C134" s="17" t="str">
        <f>HYPERLINK("http://www.ncbi.nlm.nih.gov/pubmed/20128786","Lipoedema: from clinical presentation to therapy. Further aspects.")</f>
        <v>Lipoedema: from clinical presentation to therapy. Further aspects.</v>
      </c>
      <c r="D134" s="8" t="s">
        <v>8</v>
      </c>
    </row>
    <row r="135" spans="1:4" ht="14.4" x14ac:dyDescent="0.3">
      <c r="A135" s="8">
        <v>2010</v>
      </c>
      <c r="B135" s="8" t="s">
        <v>287</v>
      </c>
      <c r="C135" s="17" t="str">
        <f>HYPERLINK("http://www.ncbi.nlm.nih.gov/pubmed/19609847","Pit-1 mutation and lipoedema in a family.")</f>
        <v>Pit-1 mutation and lipoedema in a family.</v>
      </c>
      <c r="D135" s="8" t="s">
        <v>286</v>
      </c>
    </row>
    <row r="136" spans="1:4" ht="14.4" x14ac:dyDescent="0.3">
      <c r="A136" s="8">
        <v>2010</v>
      </c>
      <c r="B136" s="8" t="s">
        <v>285</v>
      </c>
      <c r="C136" s="17" t="str">
        <f>HYPERLINK("https://www.ncbi.nlm.nih.gov/pubmed/20823797","Clinical aspects of advanced stage lipo-lymphedema: case report")</f>
        <v>Clinical aspects of advanced stage lipo-lymphedema: case report</v>
      </c>
      <c r="D136" s="8" t="s">
        <v>284</v>
      </c>
    </row>
    <row r="137" spans="1:4" ht="14.4" x14ac:dyDescent="0.3">
      <c r="A137" s="8">
        <v>2010</v>
      </c>
      <c r="B137" s="8" t="s">
        <v>283</v>
      </c>
      <c r="C137" s="17" t="str">
        <f>HYPERLINK("https://scholar.google.com/scholar?hl=en&amp;q=Microcannular+tumescent+liposuction+in+advanced+lipedema+and+Dercum%27s+Disease&amp;btnG=&amp;as_sdt=1%2C7&amp;as_sdtp=","Microcannular tumescent liposuction in advanced lipedema and Dercum's Disease")</f>
        <v>Microcannular tumescent liposuction in advanced lipedema and Dercum's Disease</v>
      </c>
      <c r="D137" s="8" t="s">
        <v>282</v>
      </c>
    </row>
    <row r="138" spans="1:4" ht="14.4" x14ac:dyDescent="0.3">
      <c r="A138" s="8">
        <v>2010</v>
      </c>
      <c r="B138" s="8" t="s">
        <v>281</v>
      </c>
      <c r="C138" s="17" t="str">
        <f>HYPERLINK("http://www.ncbi.nlm.nih.gov/m/pubmed/20871969/","[Fatter through lipids or water. Lipohyperplasia dolorosa versus lymphedema]")</f>
        <v>[Fatter through lipids or water. Lipohyperplasia dolorosa versus lymphedema]</v>
      </c>
      <c r="D138" s="8" t="s">
        <v>280</v>
      </c>
    </row>
    <row r="139" spans="1:4" ht="14.4" x14ac:dyDescent="0.3">
      <c r="A139" s="8">
        <v>2010</v>
      </c>
      <c r="B139" s="8" t="s">
        <v>279</v>
      </c>
      <c r="C139" s="17" t="str">
        <f>HYPERLINK("http://www.ncbi.nlm.nih.gov/pubmed/20358611","Lipedema: an inherited condition")</f>
        <v>Lipedema: an inherited condition</v>
      </c>
      <c r="D139" s="8" t="s">
        <v>278</v>
      </c>
    </row>
    <row r="140" spans="1:4" ht="14.4" x14ac:dyDescent="0.3">
      <c r="A140" s="8">
        <v>2010</v>
      </c>
      <c r="B140" s="8" t="s">
        <v>277</v>
      </c>
      <c r="C140" s="8" t="s">
        <v>276</v>
      </c>
      <c r="D140" s="8" t="s">
        <v>275</v>
      </c>
    </row>
    <row r="141" spans="1:4" ht="14.4" x14ac:dyDescent="0.3">
      <c r="A141" s="8">
        <v>2009</v>
      </c>
      <c r="B141" s="8" t="s">
        <v>274</v>
      </c>
      <c r="C141" s="17" t="str">
        <f>HYPERLINK("http://www.ncbi.nlm.nih.gov/pubmed/19545651","Familial Sotos syndrome caused by a novel missense mutation, C2175S, in NSD1 and associated with normal intelligence, insulin dependent diabetes, bronchial asthma, and lipedema.")</f>
        <v>Familial Sotos syndrome caused by a novel missense mutation, C2175S, in NSD1 and associated with normal intelligence, insulin dependent diabetes, bronchial asthma, and lipedema.</v>
      </c>
      <c r="D141" s="8" t="s">
        <v>273</v>
      </c>
    </row>
    <row r="142" spans="1:4" ht="14.4" x14ac:dyDescent="0.3">
      <c r="A142" s="8">
        <v>2009</v>
      </c>
      <c r="B142" s="8" t="s">
        <v>272</v>
      </c>
      <c r="C142" s="17" t="str">
        <f>HYPERLINK("http://www.ncbi.nlm.nih.gov/pmc/articles/PMC2648231/pdf/1300-08.pdf","Metabolic Dysregulation and Adipose Tissue Fibrosis: Role of Collagen VI Collagen VI")</f>
        <v>Metabolic Dysregulation and Adipose Tissue Fibrosis: Role of Collagen VI Collagen VI</v>
      </c>
      <c r="D142" s="8" t="s">
        <v>271</v>
      </c>
    </row>
    <row r="143" spans="1:4" ht="14.4" x14ac:dyDescent="0.3">
      <c r="A143" s="8">
        <v>2009</v>
      </c>
      <c r="B143" s="8" t="s">
        <v>270</v>
      </c>
      <c r="C143" s="27" t="str">
        <f>HYPERLINK("https://www.ncbi.nlm.nih.gov/pubmed/19785610","Lipoedema: from clinical presentation to therapy.  A review of the literature")</f>
        <v>Lipoedema: from clinical presentation to therapy.  A review of the literature</v>
      </c>
      <c r="D143" s="8" t="s">
        <v>269</v>
      </c>
    </row>
    <row r="144" spans="1:4" ht="14.4" x14ac:dyDescent="0.3">
      <c r="A144" s="8">
        <v>2009</v>
      </c>
      <c r="B144" s="8" t="s">
        <v>268</v>
      </c>
      <c r="C144" s="17" t="str">
        <f>HYPERLINK("http://www.ncbi.nlm.nih.gov/pubmed/19281484","Adipose tissue remodeling in lipedema: adipocyte death and concurrent regeneration")</f>
        <v>Adipose tissue remodeling in lipedema: adipocyte death and concurrent regeneration</v>
      </c>
      <c r="D144" s="8" t="s">
        <v>267</v>
      </c>
    </row>
    <row r="145" spans="1:4" ht="14.4" x14ac:dyDescent="0.3">
      <c r="A145" s="8">
        <v>2009</v>
      </c>
      <c r="B145" s="8" t="s">
        <v>266</v>
      </c>
      <c r="C145" s="17" t="str">
        <f>HYPERLINK("https://www.ncbi.nlm.nih.gov/pubmed/19660028","Safety of liposuction Using Exclusively Tumescent Local Anesthesia in 3240 Consecutive Cases")</f>
        <v>Safety of liposuction Using Exclusively Tumescent Local Anesthesia in 3240 Consecutive Cases</v>
      </c>
      <c r="D145" s="8" t="s">
        <v>265</v>
      </c>
    </row>
    <row r="146" spans="1:4" ht="14.4" x14ac:dyDescent="0.3">
      <c r="A146" s="8">
        <v>2009</v>
      </c>
      <c r="B146" s="8" t="s">
        <v>264</v>
      </c>
      <c r="C146" s="17" t="str">
        <f>HYPERLINK("http://www.lipoedem-hilfe-ev.de/form/literatur/Lipedema-an-Inherited-Condition-2010.pdf","Lipedema: An Inherited Condition")</f>
        <v>Lipedema: An Inherited Condition</v>
      </c>
      <c r="D146" s="8" t="s">
        <v>263</v>
      </c>
    </row>
    <row r="147" spans="1:4" ht="14.4" x14ac:dyDescent="0.3">
      <c r="A147" s="8">
        <v>2009</v>
      </c>
      <c r="B147" s="8" t="s">
        <v>262</v>
      </c>
      <c r="C147" s="17" t="str">
        <f>HYPERLINK("https://www.ncbi.nlm.nih.gov/pubmed/20050179","[Limb lymphedema: Diagnosis, explorations, complications. French Lymphology Society]")</f>
        <v>[Limb lymphedema: Diagnosis, explorations, complications. French Lymphology Society]</v>
      </c>
      <c r="D147" s="8" t="s">
        <v>261</v>
      </c>
    </row>
    <row r="148" spans="1:4" ht="14.4" x14ac:dyDescent="0.3">
      <c r="A148" s="8">
        <v>2009</v>
      </c>
      <c r="B148" s="8" t="s">
        <v>260</v>
      </c>
      <c r="C148" s="17" t="str">
        <f>HYPERLINK("http://www.ncbi.nlm.nih.gov/pubmed/19723602","[Skin manifestations, treatment and rehabilitation in overweight and obesity]")</f>
        <v>[Skin manifestations, treatment and rehabilitation in overweight and obesity]</v>
      </c>
      <c r="D148" s="8" t="s">
        <v>259</v>
      </c>
    </row>
    <row r="149" spans="1:4" ht="14.4" x14ac:dyDescent="0.3">
      <c r="A149" s="8">
        <v>2009</v>
      </c>
      <c r="B149" s="8" t="s">
        <v>258</v>
      </c>
      <c r="C149" s="17" t="str">
        <f>HYPERLINK("https://www.ncbi.nlm.nih.gov/pubmed/19461290","Diffuse lipofibromatosis of the lower extremity masquerading as a vascular anomaly")</f>
        <v>Diffuse lipofibromatosis of the lower extremity masquerading as a vascular anomaly</v>
      </c>
      <c r="D149" s="8" t="s">
        <v>257</v>
      </c>
    </row>
    <row r="150" spans="1:4" ht="14.4" x14ac:dyDescent="0.3">
      <c r="A150" s="8">
        <v>2009</v>
      </c>
      <c r="B150" s="8" t="s">
        <v>256</v>
      </c>
      <c r="C150" s="17" t="str">
        <f>HYPERLINK("http://www.ncbi.nlm.nih.gov/pubmed/19323976","MR imaging of the lymphatic system in patients with lipedema and lipo-lymphedema")</f>
        <v>MR imaging of the lymphatic system in patients with lipedema and lipo-lymphedema</v>
      </c>
      <c r="D150" s="8" t="s">
        <v>255</v>
      </c>
    </row>
    <row r="151" spans="1:4" ht="14.4" x14ac:dyDescent="0.3">
      <c r="A151" s="8">
        <v>2009</v>
      </c>
      <c r="B151" s="8" t="s">
        <v>254</v>
      </c>
      <c r="C151" s="17" t="str">
        <f>HYPERLINK("http://www.lymphologa.de/media/filer_public/ea/d6/ead6cc2a-bf05-44d6-a25b-fe607a2c9cd4/gefaesschirurgie-2009.pdf","Lipoedem Moderne Diagnostik und Therapie")</f>
        <v>Lipoedem Moderne Diagnostik und Therapie</v>
      </c>
      <c r="D151" s="8" t="s">
        <v>253</v>
      </c>
    </row>
    <row r="152" spans="1:4" ht="14.4" x14ac:dyDescent="0.3">
      <c r="A152" s="8">
        <v>2009</v>
      </c>
      <c r="B152" s="8" t="s">
        <v>252</v>
      </c>
      <c r="C152" s="8" t="s">
        <v>251</v>
      </c>
      <c r="D152" s="26"/>
    </row>
    <row r="153" spans="1:4" ht="14.4" x14ac:dyDescent="0.3">
      <c r="A153" s="28">
        <v>2008</v>
      </c>
      <c r="B153" s="28" t="s">
        <v>250</v>
      </c>
      <c r="C153" s="29" t="str">
        <f>HYPERLINK("http://www.woundsinternational.com/media/other-resources/_/1070/files/content_207.pdf","Lymph/Lipoedema Treatment in its different Approaches")</f>
        <v>Lymph/Lipoedema Treatment in its different Approaches</v>
      </c>
      <c r="D153" s="30" t="s">
        <v>249</v>
      </c>
    </row>
    <row r="154" spans="1:4" ht="14.4" x14ac:dyDescent="0.3">
      <c r="A154" s="8">
        <v>2008</v>
      </c>
      <c r="B154" s="8" t="s">
        <v>248</v>
      </c>
      <c r="C154" s="17" t="str">
        <f>HYPERLINK("http://www.amazon.com/Lymphedema-Diagnosis-and-Therapy/dp/3934371388/ref=sr_1_1?ie=UTF8&amp;qid=1439481142&amp;sr=8-1&amp;keywords=Lymphedema+-+Diagnosis+and+Therapy","Lymphedema Diagnosis and Therapy")</f>
        <v>Lymphedema Diagnosis and Therapy</v>
      </c>
      <c r="D154" s="8" t="s">
        <v>247</v>
      </c>
    </row>
    <row r="155" spans="1:4" ht="14.4" x14ac:dyDescent="0.3">
      <c r="A155" s="8">
        <v>2008</v>
      </c>
      <c r="B155" s="8" t="s">
        <v>246</v>
      </c>
      <c r="C155" s="17" t="str">
        <f>HYPERLINK("http://www.ncbi.nlm.nih.gov/pubmed/18663515","Water Jet-Assisted Liposuction for Patients with Lipoedema: Histologic and Immunohistologic Analysis of the Aspirates of 30 Lipoedema Patients")</f>
        <v>Water Jet-Assisted Liposuction for Patients with Lipoedema: Histologic and Immunohistologic Analysis of the Aspirates of 30 Lipoedema Patients</v>
      </c>
      <c r="D155" s="8" t="s">
        <v>245</v>
      </c>
    </row>
    <row r="156" spans="1:4" ht="14.4" x14ac:dyDescent="0.3">
      <c r="A156" s="8">
        <v>2008</v>
      </c>
      <c r="B156" s="8" t="s">
        <v>244</v>
      </c>
      <c r="C156" s="17" t="str">
        <f>HYPERLINK("http://www.ncbi.nlm.nih.gov/pubmed/19306662","Complex decongestive physiotherapy decreases capillary fragility in Lipedema")</f>
        <v>Complex decongestive physiotherapy decreases capillary fragility in Lipedema</v>
      </c>
      <c r="D156" s="8" t="s">
        <v>243</v>
      </c>
    </row>
    <row r="157" spans="1:4" ht="14.4" x14ac:dyDescent="0.3">
      <c r="A157" s="8">
        <v>2008</v>
      </c>
      <c r="B157" s="8" t="s">
        <v>242</v>
      </c>
      <c r="C157" s="17" t="str">
        <f>HYPERLINK("http://www.ncbi.nlm.nih.gov/pubmed/18512541","Lymphoedema and lipoedema of the extremities")</f>
        <v>Lymphoedema and lipoedema of the extremities</v>
      </c>
      <c r="D157" s="8" t="s">
        <v>241</v>
      </c>
    </row>
    <row r="158" spans="1:4" ht="14.4" x14ac:dyDescent="0.3">
      <c r="A158" s="8">
        <v>2008</v>
      </c>
      <c r="B158" s="8" t="s">
        <v>240</v>
      </c>
      <c r="C158" s="17" t="str">
        <f>HYPERLINK("http://www.ncbi.nlm.nih.gov/pubmed/18420091","[Pseudocondylomatous lymphangiectasia of the vulva secondary to lipoedema]")</f>
        <v>[Pseudocondylomatous lymphangiectasia of the vulva secondary to lipoedema]</v>
      </c>
      <c r="D158" s="8" t="s">
        <v>8</v>
      </c>
    </row>
    <row r="159" spans="1:4" ht="14.4" x14ac:dyDescent="0.3">
      <c r="A159" s="8">
        <v>2008</v>
      </c>
      <c r="B159" s="8" t="s">
        <v>239</v>
      </c>
      <c r="C159" s="17" t="str">
        <f>HYPERLINK("http://www.ncbi.nlm.nih.gov/pubmed/18250486","Lymphedema in the morbidly obese patient: unique challenges in a unique population")</f>
        <v>Lymphedema in the morbidly obese patient: unique challenges in a unique population</v>
      </c>
      <c r="D159" s="8" t="s">
        <v>238</v>
      </c>
    </row>
    <row r="160" spans="1:4" ht="14.4" x14ac:dyDescent="0.3">
      <c r="A160" s="8">
        <v>2008</v>
      </c>
      <c r="B160" s="8" t="s">
        <v>237</v>
      </c>
      <c r="C160" s="17" t="str">
        <f>HYPERLINK("http://www.ncbi.nlm.nih.gov/pubmed/18519969","The clinical spectrum of lymphatic disease")</f>
        <v>The clinical spectrum of lymphatic disease</v>
      </c>
      <c r="D160" s="8" t="s">
        <v>236</v>
      </c>
    </row>
    <row r="161" spans="1:4" ht="14.4" x14ac:dyDescent="0.3">
      <c r="A161" s="8">
        <v>2008</v>
      </c>
      <c r="B161" s="8" t="s">
        <v>235</v>
      </c>
      <c r="C161" s="17" t="str">
        <f>HYPERLINK("http://www.ncbi.nlm.nih.gov/pubmed/18977739","[Lipedema, a barely known disease: diagnosis, associated diseases and therapy.]")</f>
        <v>[Lipedema, a barely known disease: diagnosis, associated diseases and therapy.]</v>
      </c>
      <c r="D161" s="8" t="s">
        <v>234</v>
      </c>
    </row>
    <row r="162" spans="1:4" ht="14.4" x14ac:dyDescent="0.3">
      <c r="A162" s="28">
        <v>2008</v>
      </c>
      <c r="B162" s="28" t="s">
        <v>191</v>
      </c>
      <c r="C162" s="29" t="str">
        <f>HYPERLINK("http://www.hanse-klinik.com/englisch/Lipoedema.pdf","Lymphedema-Diagnosis and Therapy 4th Edition")</f>
        <v>Lymphedema-Diagnosis and Therapy 4th Edition</v>
      </c>
      <c r="D162" s="28" t="s">
        <v>233</v>
      </c>
    </row>
    <row r="163" spans="1:4" ht="14.4" x14ac:dyDescent="0.3">
      <c r="A163" s="8">
        <v>2008</v>
      </c>
      <c r="B163" s="8" t="s">
        <v>232</v>
      </c>
      <c r="C163" s="17" t="str">
        <f>HYPERLINK("https://journals.uair.arizona.edu/index.php/lymph/article/viewFile/17062/16854","Complete decongestive physiotherapy with and without pneumatic compression for treatment of lipedema: a pilot study")</f>
        <v>Complete decongestive physiotherapy with and without pneumatic compression for treatment of lipedema: a pilot study</v>
      </c>
      <c r="D163" s="8" t="s">
        <v>231</v>
      </c>
    </row>
    <row r="164" spans="1:4" ht="14.4" x14ac:dyDescent="0.3">
      <c r="A164" s="8">
        <v>2008</v>
      </c>
      <c r="B164" s="8" t="s">
        <v>230</v>
      </c>
      <c r="C164" s="17" t="str">
        <f>HYPERLINK("http://citeseerx.ist.psu.edu/viewdoc/download?doi=10.1.1.914.8531&amp;rep=rep1&amp;type=pdf","Lipo-lymphoedema and idiopathic cyclic oedema")</f>
        <v>Lipo-lymphoedema and idiopathic cyclic oedema</v>
      </c>
      <c r="D164" s="8" t="s">
        <v>229</v>
      </c>
    </row>
    <row r="165" spans="1:4" ht="14.4" x14ac:dyDescent="0.3">
      <c r="A165" s="8">
        <v>2008</v>
      </c>
      <c r="B165" s="8" t="s">
        <v>228</v>
      </c>
      <c r="C165" s="17" t="str">
        <f>HYPERLINK("https://www.ncbi.nlm.nih.gov/pubmed/18622090","Organization and developmental aspects of lymphatic vessels")</f>
        <v>Organization and developmental aspects of lymphatic vessels</v>
      </c>
      <c r="D165" s="31"/>
    </row>
    <row r="166" spans="1:4" ht="14.4" x14ac:dyDescent="0.3">
      <c r="A166" s="8">
        <v>2008</v>
      </c>
      <c r="B166" s="8" t="s">
        <v>202</v>
      </c>
      <c r="C166" s="17" t="str">
        <f>HYPERLINK("http://www.lymphologa.de/media/filer_public/4c/7e/4c7edea5-cc9c-4f09-afa7-c02513d68ffc/pt_2008.pdf","Lipödem Neuer Stellenwert der Physiotherapie durch Kombination konservativer und operativer Maßnahmen")</f>
        <v>Lipödem Neuer Stellenwert der Physiotherapie durch Kombination konservativer und operativer Maßnahmen</v>
      </c>
      <c r="D166" s="8"/>
    </row>
    <row r="167" spans="1:4" ht="14.4" x14ac:dyDescent="0.3">
      <c r="A167" s="8">
        <v>2008</v>
      </c>
      <c r="B167" s="8" t="s">
        <v>146</v>
      </c>
      <c r="C167" s="8" t="s">
        <v>227</v>
      </c>
      <c r="D167" s="8" t="s">
        <v>226</v>
      </c>
    </row>
    <row r="168" spans="1:4" ht="14.4" x14ac:dyDescent="0.3">
      <c r="A168" s="8">
        <v>2007</v>
      </c>
      <c r="B168" s="8" t="s">
        <v>225</v>
      </c>
      <c r="C168" s="17" t="str">
        <f>HYPERLINK("http://www.ncbi.nlm.nih.gov/pubmed/17637360","Lipedema, a frequently unrecognized problem")</f>
        <v>Lipedema, a frequently unrecognized problem</v>
      </c>
      <c r="D168" s="8" t="s">
        <v>224</v>
      </c>
    </row>
    <row r="169" spans="1:4" ht="14.4" x14ac:dyDescent="0.3">
      <c r="A169" s="8">
        <v>2007</v>
      </c>
      <c r="B169" s="8" t="s">
        <v>223</v>
      </c>
      <c r="C169" s="17" t="str">
        <f>HYPERLINK("http://www.lymphnet.org/membersOnly/dl/reprint/Vol.%2019/19-1~UnLip.pdf","Understanding Lipedema")</f>
        <v>Understanding Lipedema</v>
      </c>
      <c r="D169" s="8" t="s">
        <v>222</v>
      </c>
    </row>
    <row r="170" spans="1:4" ht="14.4" x14ac:dyDescent="0.3">
      <c r="A170" s="8">
        <v>2007</v>
      </c>
      <c r="B170" s="8" t="s">
        <v>221</v>
      </c>
      <c r="C170" s="17" t="str">
        <f>HYPERLINK("http://www.ijdvl.com/article.asp?issn=0378-6323;year=2007;volume=73;issue=6;spage=377;epage=383;aulast=Jayashree","Microcannular Tumescent Liposuction")</f>
        <v>Microcannular Tumescent Liposuction</v>
      </c>
      <c r="D170" s="8" t="s">
        <v>220</v>
      </c>
    </row>
    <row r="171" spans="1:4" ht="14.4" x14ac:dyDescent="0.3">
      <c r="A171" s="8">
        <v>2007</v>
      </c>
      <c r="B171" s="8" t="s">
        <v>219</v>
      </c>
      <c r="C171" s="17" t="str">
        <f>HYPERLINK("http://www.ncbi.nlm.nih.gov/pubmed/17255648","Evaluation and Management of the Fat Leg Syndrome")</f>
        <v>Evaluation and Management of the Fat Leg Syndrome</v>
      </c>
      <c r="D171" s="8" t="s">
        <v>218</v>
      </c>
    </row>
    <row r="172" spans="1:4" ht="14.4" x14ac:dyDescent="0.3">
      <c r="A172" s="8">
        <v>2007</v>
      </c>
      <c r="B172" s="8" t="s">
        <v>217</v>
      </c>
      <c r="C172" s="8" t="s">
        <v>216</v>
      </c>
      <c r="D172" s="8" t="s">
        <v>215</v>
      </c>
    </row>
    <row r="173" spans="1:4" ht="14.4" x14ac:dyDescent="0.3">
      <c r="A173" s="8">
        <v>2007</v>
      </c>
      <c r="B173" s="8" t="s">
        <v>214</v>
      </c>
      <c r="C173" s="17" t="str">
        <f>HYPERLINK("https://www.ncbi.nlm.nih.gov/pubmed/17853615","Fluorescence microlymphography: diagnostic potential in lymphedema and basis for the measurement of lymphatic pressure and flow velocity")</f>
        <v>Fluorescence microlymphography: diagnostic potential in lymphedema and basis for the measurement of lymphatic pressure and flow velocity</v>
      </c>
      <c r="D173" s="8" t="s">
        <v>213</v>
      </c>
    </row>
    <row r="174" spans="1:4" ht="14.4" x14ac:dyDescent="0.3">
      <c r="A174" s="8">
        <v>2007</v>
      </c>
      <c r="B174" s="8" t="s">
        <v>212</v>
      </c>
      <c r="C174" s="17" t="str">
        <f>HYPERLINK("http://www.ncbi.nlm.nih.gov/pubmed/17540658","Lipedema and lipedematous alopecia: report of 10 new cases")</f>
        <v>Lipedema and lipedematous alopecia: report of 10 new cases</v>
      </c>
      <c r="D174" s="8" t="s">
        <v>8</v>
      </c>
    </row>
    <row r="175" spans="1:4" ht="14.4" x14ac:dyDescent="0.3">
      <c r="A175" s="8">
        <v>2007</v>
      </c>
      <c r="B175" s="8" t="s">
        <v>211</v>
      </c>
      <c r="C175" s="17" t="str">
        <f>HYPERLINK("http://www.ncbi.nlm.nih.gov/pubmed/18385654","[Syndrome of lower limb volume enlargement in varicosity: causes and medical approaches]")</f>
        <v>[Syndrome of lower limb volume enlargement in varicosity: causes and medical approaches]</v>
      </c>
      <c r="D175" s="8" t="s">
        <v>210</v>
      </c>
    </row>
    <row r="176" spans="1:4" ht="14.4" x14ac:dyDescent="0.3">
      <c r="A176" s="8">
        <v>2007</v>
      </c>
      <c r="B176" s="8" t="s">
        <v>209</v>
      </c>
      <c r="C176" s="17" t="str">
        <f>HYPERLINK("http://www.hanse-klinik.com/images/lipoedem/5.pdf","Lymphgefäßschädigung durch Liposuktion?")</f>
        <v>Lymphgefäßschädigung durch Liposuktion?</v>
      </c>
      <c r="D176" s="8" t="s">
        <v>208</v>
      </c>
    </row>
    <row r="177" spans="1:4" ht="14.4" x14ac:dyDescent="0.3">
      <c r="A177" s="8">
        <v>2007</v>
      </c>
      <c r="B177" s="8" t="s">
        <v>207</v>
      </c>
      <c r="C177" s="8" t="s">
        <v>206</v>
      </c>
      <c r="D177" s="8" t="s">
        <v>205</v>
      </c>
    </row>
    <row r="178" spans="1:4" ht="14.4" x14ac:dyDescent="0.3">
      <c r="A178" s="8">
        <v>2007</v>
      </c>
      <c r="B178" s="8" t="s">
        <v>134</v>
      </c>
      <c r="C178" s="8" t="s">
        <v>204</v>
      </c>
      <c r="D178" s="8" t="s">
        <v>203</v>
      </c>
    </row>
    <row r="179" spans="1:4" ht="14.4" x14ac:dyDescent="0.3">
      <c r="A179" s="8">
        <v>2007</v>
      </c>
      <c r="B179" s="8" t="s">
        <v>202</v>
      </c>
      <c r="C179" s="17" t="str">
        <f>HYPERLINK("https://medicalforum.ch/de/resource/jf/journal/file/view/article/smf/de/smf.2007.06113/2007-06-263.pdf/","Das Lipödem: neue Möglichkeiten der Therapie")</f>
        <v>Das Lipödem: neue Möglichkeiten der Therapie</v>
      </c>
      <c r="D179" s="8" t="s">
        <v>201</v>
      </c>
    </row>
    <row r="180" spans="1:4" ht="14.4" x14ac:dyDescent="0.3">
      <c r="A180" s="8">
        <v>2007</v>
      </c>
      <c r="B180" s="8" t="s">
        <v>120</v>
      </c>
      <c r="C180" s="8" t="s">
        <v>200</v>
      </c>
      <c r="D180" s="8" t="s">
        <v>199</v>
      </c>
    </row>
    <row r="181" spans="1:4" ht="14.4" x14ac:dyDescent="0.3">
      <c r="A181" s="8">
        <v>2007</v>
      </c>
      <c r="B181" s="8" t="s">
        <v>198</v>
      </c>
      <c r="C181" s="8" t="s">
        <v>197</v>
      </c>
      <c r="D181" s="8" t="s">
        <v>196</v>
      </c>
    </row>
    <row r="182" spans="1:4" ht="14.4" x14ac:dyDescent="0.3">
      <c r="A182" s="8">
        <v>2007</v>
      </c>
      <c r="B182" s="8" t="s">
        <v>195</v>
      </c>
      <c r="C182" s="8" t="s">
        <v>194</v>
      </c>
      <c r="D182" s="31"/>
    </row>
    <row r="183" spans="1:4" ht="14.4" x14ac:dyDescent="0.3">
      <c r="A183" s="28">
        <v>2006</v>
      </c>
      <c r="B183" s="28" t="s">
        <v>193</v>
      </c>
      <c r="C183" s="29" t="str">
        <f>HYPERLINK("https://books.google.com/books?hl=en&amp;lr=&amp;id=8zUKelPxm3AC&amp;oi=fnd&amp;pg=PR20&amp;dq=%22Liposuction+Principles+and+Practice%22&amp;ots=p5q2fTRQGz&amp;sig=E28a2MMCOsPCbus5LbMxw8xuqBs#v=onepage&amp;q=%22Liposuction%20Principles%20and%20Practice%22&amp;f=false"," Liposuction Principles and Practice")</f>
        <v xml:space="preserve"> Liposuction Principles and Practice</v>
      </c>
      <c r="D183" s="28" t="s">
        <v>192</v>
      </c>
    </row>
    <row r="184" spans="1:4" ht="14.4" x14ac:dyDescent="0.3">
      <c r="A184" s="8">
        <v>2006</v>
      </c>
      <c r="B184" s="8" t="s">
        <v>191</v>
      </c>
      <c r="C184" s="17" t="str">
        <f>HYPERLINK("http://www.ncbi.nlm.nih.gov/pubmed/17241565","Tumescent liposuction: a new and successful therapy for lipedema")</f>
        <v>Tumescent liposuction: a new and successful therapy for lipedema</v>
      </c>
      <c r="D184" s="8" t="s">
        <v>190</v>
      </c>
    </row>
    <row r="185" spans="1:4" ht="14.4" x14ac:dyDescent="0.3">
      <c r="A185" s="8">
        <v>2006</v>
      </c>
      <c r="B185" s="8" t="s">
        <v>189</v>
      </c>
      <c r="C185" s="17" t="str">
        <f>HYPERLINK("http://www.ncbi.nlm.nih.gov/pubmed/18489272","Cellulite: nature and aetiopathogenesis")</f>
        <v>Cellulite: nature and aetiopathogenesis</v>
      </c>
      <c r="D185" s="31" t="s">
        <v>188</v>
      </c>
    </row>
    <row r="186" spans="1:4" ht="14.4" x14ac:dyDescent="0.3">
      <c r="A186" s="8">
        <v>2006</v>
      </c>
      <c r="B186" s="8" t="s">
        <v>187</v>
      </c>
      <c r="C186" s="17" t="str">
        <f>HYPERLINK("http://www.ncbi.nlm.nih.gov/pubmed/16495865","[Lipoedema]")</f>
        <v>[Lipoedema]</v>
      </c>
      <c r="D186" s="8" t="s">
        <v>8</v>
      </c>
    </row>
    <row r="187" spans="1:4" ht="14.4" x14ac:dyDescent="0.3">
      <c r="A187" s="8">
        <v>2006</v>
      </c>
      <c r="B187" s="8" t="s">
        <v>186</v>
      </c>
      <c r="C187" s="17" t="str">
        <f>HYPERLINK("http://www.jhasim.net/files/articlefiles/pdf/ASIM_Master_6_6_pdiagnosis-WEB.pdf","Case of the Month: May's diagnosis Lipedema")</f>
        <v>Case of the Month: May's diagnosis Lipedema</v>
      </c>
      <c r="D187" s="8" t="s">
        <v>185</v>
      </c>
    </row>
    <row r="188" spans="1:4" ht="14.4" x14ac:dyDescent="0.3">
      <c r="A188" s="8">
        <v>2006</v>
      </c>
      <c r="B188" s="8" t="s">
        <v>184</v>
      </c>
      <c r="C188" s="17" t="str">
        <f>HYPERLINK("http://prairiemed.com/wp-content/uploads/2017/02/Therapeutic-Concepts-to-Prevent-Lymphedema.pdf","Therapeutic concepts to prevent lymphoedema after lymphological liposcuIpture in case of lipoedema")</f>
        <v>Therapeutic concepts to prevent lymphoedema after lymphological liposcuIpture in case of lipoedema</v>
      </c>
      <c r="D188" s="8" t="s">
        <v>183</v>
      </c>
    </row>
    <row r="189" spans="1:4" ht="14.4" x14ac:dyDescent="0.3">
      <c r="A189" s="8">
        <v>2006</v>
      </c>
      <c r="B189" s="8" t="s">
        <v>134</v>
      </c>
      <c r="C189" s="8" t="s">
        <v>182</v>
      </c>
      <c r="D189" s="8" t="s">
        <v>181</v>
      </c>
    </row>
    <row r="190" spans="1:4" ht="14.4" x14ac:dyDescent="0.3">
      <c r="A190" s="8">
        <v>2006</v>
      </c>
      <c r="B190" s="8" t="s">
        <v>180</v>
      </c>
      <c r="C190" s="8" t="s">
        <v>179</v>
      </c>
      <c r="D190" s="8"/>
    </row>
    <row r="191" spans="1:4" ht="14.4" x14ac:dyDescent="0.3">
      <c r="A191" s="8">
        <v>2006</v>
      </c>
      <c r="B191" s="8" t="s">
        <v>178</v>
      </c>
      <c r="C191" s="17" t="str">
        <f>HYPERLINK("http://www.lymphologa.de/media/filer_public/82/6f/826f5b5c-0f4f-4da7-9738-1ceee231b02e/lipoedem2.pdf","Anmerkungen zur Therapie des Lipodems")</f>
        <v>Anmerkungen zur Therapie des Lipodems</v>
      </c>
      <c r="D191" s="8" t="s">
        <v>177</v>
      </c>
    </row>
    <row r="192" spans="1:4" ht="14.4" x14ac:dyDescent="0.3">
      <c r="A192" s="8">
        <v>2006</v>
      </c>
      <c r="B192" s="8" t="s">
        <v>176</v>
      </c>
      <c r="C192" s="17" t="str">
        <f>HYPERLINK("https://phlebo.schattauer.de/en/contents/archive/issue/409/manuscript/7584/download.html","[Mikrozirkulation und Sauerstoffversorgung des Gewebes Methode des so genannten O2C (oxygen to see)]  [Microcirculation and oxygen supply of tissue: method of so-called 02C]")</f>
        <v>[Mikrozirkulation und Sauerstoffversorgung des Gewebes Methode des so genannten O2C (oxygen to see)]  [Microcirculation and oxygen supply of tissue: method of so-called 02C]</v>
      </c>
      <c r="D192" s="8" t="s">
        <v>175</v>
      </c>
    </row>
    <row r="193" spans="1:4" ht="14.4" x14ac:dyDescent="0.3">
      <c r="A193" s="8">
        <v>2005</v>
      </c>
      <c r="B193" s="8" t="s">
        <v>174</v>
      </c>
      <c r="C193" s="17" t="str">
        <f>HYPERLINK("http://www.ncbi.nlm.nih.gov/pubmed/16324854","Management of lower limb lymphoedema in the United Kingdom")</f>
        <v>Management of lower limb lymphoedema in the United Kingdom</v>
      </c>
      <c r="D193" s="8" t="s">
        <v>173</v>
      </c>
    </row>
    <row r="194" spans="1:4" ht="14.4" x14ac:dyDescent="0.3">
      <c r="A194" s="8">
        <v>2005</v>
      </c>
      <c r="B194" s="8" t="s">
        <v>172</v>
      </c>
      <c r="C194" s="17" t="str">
        <f>HYPERLINK("http://www.ncbi.nlm.nih.gov/pubmed/16403988","Anti-fibrosclerotic effects of shock wave therapy in lipedema and cellulite")</f>
        <v>Anti-fibrosclerotic effects of shock wave therapy in lipedema and cellulite</v>
      </c>
      <c r="D194" s="8" t="s">
        <v>171</v>
      </c>
    </row>
    <row r="195" spans="1:4" ht="14.4" x14ac:dyDescent="0.3">
      <c r="A195" s="8">
        <v>2005</v>
      </c>
      <c r="B195" s="8" t="s">
        <v>170</v>
      </c>
      <c r="C195" s="17" t="str">
        <f>HYPERLINK("http://czasopisma.viamedica.pl/aa/article/download/9890/8458","Lipoedema and varicose vein surgery: A worse prognosis?")</f>
        <v>Lipoedema and varicose vein surgery: A worse prognosis?</v>
      </c>
      <c r="D195" s="8" t="s">
        <v>169</v>
      </c>
    </row>
    <row r="196" spans="1:4" ht="14.4" x14ac:dyDescent="0.3">
      <c r="A196" s="8">
        <v>2005</v>
      </c>
      <c r="B196" s="8" t="s">
        <v>168</v>
      </c>
      <c r="C196" s="17" t="str">
        <f>HYPERLINK("http://www.ncbi.nlm.nih.gov/pubmed/15857464","Kaposi sarcoma associated with lipoedema")</f>
        <v>Kaposi sarcoma associated with lipoedema</v>
      </c>
      <c r="D196" s="8" t="s">
        <v>167</v>
      </c>
    </row>
    <row r="197" spans="1:4" ht="14.4" x14ac:dyDescent="0.3">
      <c r="A197" s="8">
        <v>2005</v>
      </c>
      <c r="B197" s="8" t="s">
        <v>166</v>
      </c>
      <c r="C197" s="8" t="s">
        <v>165</v>
      </c>
      <c r="D197" s="8" t="s">
        <v>164</v>
      </c>
    </row>
    <row r="198" spans="1:4" ht="14.4" x14ac:dyDescent="0.3">
      <c r="A198" s="8">
        <v>2005</v>
      </c>
      <c r="B198" s="8" t="s">
        <v>120</v>
      </c>
      <c r="C198" s="17" t="str">
        <f>HYPERLINK("http://www.lymphologa.de/media/filer_public/07/f5/07f524d5-fd9d-47e8-b1eb-db3aa549d280/lipoedem1.pdf","Lipodem: Ein Update")</f>
        <v>Lipodem: Ein Update</v>
      </c>
      <c r="D198" s="8" t="s">
        <v>163</v>
      </c>
    </row>
    <row r="199" spans="1:4" ht="14.4" x14ac:dyDescent="0.3">
      <c r="A199" s="8">
        <v>2005</v>
      </c>
      <c r="B199" s="8" t="s">
        <v>162</v>
      </c>
      <c r="C199" s="8" t="s">
        <v>161</v>
      </c>
      <c r="D199" s="8"/>
    </row>
    <row r="200" spans="1:4" ht="14.4" x14ac:dyDescent="0.3">
      <c r="A200" s="8">
        <v>2004</v>
      </c>
      <c r="B200" s="8" t="s">
        <v>160</v>
      </c>
      <c r="C200" s="17" t="str">
        <f>HYPERLINK("http://www.ncbi.nlm.nih.gov/pubmed/16281634","Lipoedema--current status, new perspectives")</f>
        <v>Lipoedema--current status, new perspectives</v>
      </c>
      <c r="D200" s="8" t="s">
        <v>159</v>
      </c>
    </row>
    <row r="201" spans="1:4" ht="14.4" x14ac:dyDescent="0.3">
      <c r="A201" s="8">
        <v>2004</v>
      </c>
      <c r="B201" s="8" t="s">
        <v>158</v>
      </c>
      <c r="C201" s="17" t="str">
        <f>HYPERLINK("http://www.ncbi.nlm.nih.gov/pubmed/15006533","Painful fat syndrome in a male patient")</f>
        <v>Painful fat syndrome in a male patient</v>
      </c>
      <c r="D201" s="8" t="s">
        <v>157</v>
      </c>
    </row>
    <row r="202" spans="1:4" ht="14.4" x14ac:dyDescent="0.3">
      <c r="A202" s="8">
        <v>2004</v>
      </c>
      <c r="B202" s="8" t="s">
        <v>156</v>
      </c>
      <c r="C202" s="17" t="str">
        <f>HYPERLINK("http://www.ncbi.nlm.nih.gov/pubmed/15738837","[Comparative analysis of lymphoscintigraphy between lipedema and lower limb lymphedema]")</f>
        <v>[Comparative analysis of lymphoscintigraphy between lipedema and lower limb lymphedema]</v>
      </c>
      <c r="D202" s="6" t="s">
        <v>155</v>
      </c>
    </row>
    <row r="203" spans="1:4" ht="14.4" x14ac:dyDescent="0.3">
      <c r="A203" s="8">
        <v>2004</v>
      </c>
      <c r="B203" s="8" t="s">
        <v>154</v>
      </c>
      <c r="C203" s="17" t="str">
        <f>HYPERLINK("http://www.ncbi.nlm.nih.gov/pubmed/15222499","[Differential diagnosis of leg edema]")</f>
        <v>[Differential diagnosis of leg edema]</v>
      </c>
      <c r="D203" s="8" t="s">
        <v>153</v>
      </c>
    </row>
    <row r="204" spans="1:4" ht="14.4" x14ac:dyDescent="0.3">
      <c r="A204" s="8">
        <v>2004</v>
      </c>
      <c r="B204" s="8" t="s">
        <v>152</v>
      </c>
      <c r="C204" s="17" t="str">
        <f>HYPERLINK("http://www.ncbi.nlm.nih.gov/pubmed/15153906","An unusual combination: lipedema with myiasis")</f>
        <v>An unusual combination: lipedema with myiasis</v>
      </c>
      <c r="D204" s="8" t="s">
        <v>151</v>
      </c>
    </row>
    <row r="205" spans="1:4" ht="14.4" x14ac:dyDescent="0.3">
      <c r="A205" s="8">
        <v>2004</v>
      </c>
      <c r="B205" s="8" t="s">
        <v>150</v>
      </c>
      <c r="C205" s="17" t="str">
        <f>HYPERLINK("http://www.laserklinik.de/fileadmin/user_upload/laserklinik/pub/Hautarzt_Liposuktion.pdf","[Liposuction]")</f>
        <v>[Liposuction]</v>
      </c>
      <c r="D205" s="8" t="s">
        <v>149</v>
      </c>
    </row>
    <row r="206" spans="1:4" ht="14.4" x14ac:dyDescent="0.3">
      <c r="A206" s="8">
        <v>2004</v>
      </c>
      <c r="B206" s="8" t="s">
        <v>148</v>
      </c>
      <c r="C206" s="17" t="str">
        <f>HYPERLINK("https://www.ncbi.nlm.nih.gov/pubmed/14690469","Tumefactive lipedema with pseudoxanthoma elasticum-like microscopic changes")</f>
        <v>Tumefactive lipedema with pseudoxanthoma elasticum-like microscopic changes</v>
      </c>
      <c r="D206" s="8" t="s">
        <v>147</v>
      </c>
    </row>
    <row r="207" spans="1:4" ht="14.4" x14ac:dyDescent="0.3">
      <c r="A207" s="8">
        <v>2004</v>
      </c>
      <c r="B207" s="8" t="s">
        <v>146</v>
      </c>
      <c r="C207" s="8" t="s">
        <v>145</v>
      </c>
      <c r="D207" s="8" t="s">
        <v>144</v>
      </c>
    </row>
    <row r="208" spans="1:4" ht="14.4" x14ac:dyDescent="0.3">
      <c r="A208" s="8">
        <v>2004</v>
      </c>
      <c r="B208" s="8" t="s">
        <v>143</v>
      </c>
      <c r="C208" s="8" t="s">
        <v>142</v>
      </c>
      <c r="D208" s="8" t="s">
        <v>141</v>
      </c>
    </row>
    <row r="209" spans="1:4" ht="14.4" x14ac:dyDescent="0.3">
      <c r="A209" s="8">
        <v>2003</v>
      </c>
      <c r="B209" s="8" t="s">
        <v>140</v>
      </c>
      <c r="C209" s="17" t="str">
        <f>HYPERLINK("http://www.ncbi.nlm.nih.gov/pubmed/12822730","Lymphedema, lipedema, and the open wound: the role of compression therapy")</f>
        <v>Lymphedema, lipedema, and the open wound: the role of compression therapy</v>
      </c>
      <c r="D209" s="8" t="s">
        <v>139</v>
      </c>
    </row>
    <row r="210" spans="1:4" ht="14.4" x14ac:dyDescent="0.3">
      <c r="A210" s="8">
        <v>2003</v>
      </c>
      <c r="B210" s="8" t="s">
        <v>138</v>
      </c>
      <c r="C210" s="17" t="str">
        <f>HYPERLINK("http://www.ncbi.nlm.nih.gov/pubmed/12578410","Differential diagnosis, investigation, and current treatment of lower limb lymphedema.")</f>
        <v>Differential diagnosis, investigation, and current treatment of lower limb lymphedema.</v>
      </c>
      <c r="D210" s="8" t="s">
        <v>137</v>
      </c>
    </row>
    <row r="211" spans="1:4" ht="14.4" x14ac:dyDescent="0.3">
      <c r="A211" s="8">
        <v>2003</v>
      </c>
      <c r="B211" s="8" t="s">
        <v>136</v>
      </c>
      <c r="C211" s="17" t="str">
        <f>HYPERLINK("http://phlebo.schattauer.de/en/contents/archive/issue/special/manuscript/991/download.html","Lymphatic disturbances in lipoedema")</f>
        <v>Lymphatic disturbances in lipoedema</v>
      </c>
      <c r="D211" s="8" t="s">
        <v>135</v>
      </c>
    </row>
    <row r="212" spans="1:4" ht="14.4" x14ac:dyDescent="0.3">
      <c r="A212" s="8">
        <v>2003</v>
      </c>
      <c r="B212" s="8" t="s">
        <v>134</v>
      </c>
      <c r="C212" s="8" t="s">
        <v>133</v>
      </c>
      <c r="D212" s="8"/>
    </row>
    <row r="213" spans="1:4" ht="14.4" x14ac:dyDescent="0.3">
      <c r="A213" s="8">
        <v>2003</v>
      </c>
      <c r="B213" s="8" t="s">
        <v>132</v>
      </c>
      <c r="C213" s="8" t="s">
        <v>131</v>
      </c>
      <c r="D213" s="8" t="s">
        <v>130</v>
      </c>
    </row>
    <row r="214" spans="1:4" ht="14.4" x14ac:dyDescent="0.3">
      <c r="A214" s="8">
        <v>2002</v>
      </c>
      <c r="B214" s="8" t="s">
        <v>129</v>
      </c>
      <c r="C214" s="17" t="str">
        <f>HYPERLINK("http://www.ncbi.nlm.nih.gov/pubmed/12162202","[Tests and imaging of the lymphatic system]")</f>
        <v>[Tests and imaging of the lymphatic system]</v>
      </c>
      <c r="D214" s="8" t="s">
        <v>128</v>
      </c>
    </row>
    <row r="215" spans="1:4" ht="14.4" x14ac:dyDescent="0.3">
      <c r="A215" s="8">
        <v>2002</v>
      </c>
      <c r="B215" s="8" t="s">
        <v>127</v>
      </c>
      <c r="C215" s="17" t="str">
        <f>HYPERLINK("https://www.ncbi.nlm.nih.gov/pubmed/12363222","High resolution unenhanced computed tomography in patients with swollen legs")</f>
        <v>High resolution unenhanced computed tomography in patients with swollen legs</v>
      </c>
      <c r="D215" s="8" t="s">
        <v>126</v>
      </c>
    </row>
    <row r="216" spans="1:4" ht="14.4" x14ac:dyDescent="0.3">
      <c r="A216" s="8">
        <v>2002</v>
      </c>
      <c r="B216" s="8" t="s">
        <v>125</v>
      </c>
      <c r="C216" s="17" t="str">
        <f>HYPERLINK("http://phlebo.schattauer.de/en/contents/archive/manuscript/1018/download.html","http://phlebo.schattauer.de/en/contents/archive/manuscript/1018/download.html")</f>
        <v>http://phlebo.schattauer.de/en/contents/archive/manuscript/1018/download.html</v>
      </c>
      <c r="D216" s="8" t="s">
        <v>124</v>
      </c>
    </row>
    <row r="217" spans="1:4" ht="14.4" x14ac:dyDescent="0.3">
      <c r="A217" s="8">
        <v>2002</v>
      </c>
      <c r="B217" s="8" t="s">
        <v>123</v>
      </c>
      <c r="C217" s="8" t="s">
        <v>122</v>
      </c>
      <c r="D217" s="8" t="s">
        <v>121</v>
      </c>
    </row>
    <row r="218" spans="1:4" ht="14.4" x14ac:dyDescent="0.3">
      <c r="A218" s="8">
        <v>2002</v>
      </c>
      <c r="B218" s="8" t="s">
        <v>120</v>
      </c>
      <c r="C218" s="8" t="s">
        <v>119</v>
      </c>
      <c r="D218" s="8"/>
    </row>
    <row r="219" spans="1:4" ht="14.4" x14ac:dyDescent="0.3">
      <c r="A219" s="8">
        <v>2001</v>
      </c>
      <c r="B219" s="8" t="s">
        <v>118</v>
      </c>
      <c r="C219" s="17" t="str">
        <f>HYPERLINK("http://www.springer.com/us/book/9780857295668","Lymphedema A Concise Compendium of Theory and Practice")</f>
        <v>Lymphedema A Concise Compendium of Theory and Practice</v>
      </c>
      <c r="D219" s="31" t="s">
        <v>117</v>
      </c>
    </row>
    <row r="220" spans="1:4" ht="14.4" x14ac:dyDescent="0.3">
      <c r="A220" s="28">
        <v>2001</v>
      </c>
      <c r="B220" s="28" t="s">
        <v>116</v>
      </c>
      <c r="C220" s="29" t="str">
        <f>HYPERLINK("https://journals.uair.arizona.edu/index.php/lymph/article/download/17310/17092","Microlymphatic aneurysms in patients with lipedema.")</f>
        <v>Microlymphatic aneurysms in patients with lipedema.</v>
      </c>
      <c r="D220" s="28" t="s">
        <v>115</v>
      </c>
    </row>
    <row r="221" spans="1:4" ht="14.4" x14ac:dyDescent="0.3">
      <c r="A221" s="8">
        <v>2001</v>
      </c>
      <c r="B221" s="8" t="s">
        <v>114</v>
      </c>
      <c r="C221" s="17" t="str">
        <f>HYPERLINK("http://www.ncbi.nlm.nih.gov/pubmed/11584522","[No lymphedema, no obesity. How can lipedema be treated?]")</f>
        <v>[No lymphedema, no obesity. How can lipedema be treated?]</v>
      </c>
      <c r="D221" s="8" t="s">
        <v>8</v>
      </c>
    </row>
    <row r="222" spans="1:4" ht="14.4" x14ac:dyDescent="0.3">
      <c r="A222" s="8">
        <v>2001</v>
      </c>
      <c r="B222" s="8" t="s">
        <v>113</v>
      </c>
      <c r="C222" s="8" t="s">
        <v>112</v>
      </c>
      <c r="D222" s="8" t="s">
        <v>111</v>
      </c>
    </row>
    <row r="223" spans="1:4" ht="14.4" x14ac:dyDescent="0.3">
      <c r="A223" s="28">
        <v>2001</v>
      </c>
      <c r="B223" s="28"/>
      <c r="C223" s="29" t="str">
        <f>HYPERLINK("https://www.amazon.de/Lip%C3%B6dem-Cellulitis-andere-Erkrankungen-Fettgewebes/dp/3934371264","Lipödem und Cellulitis: sowie andere Erkrankungen des Fettgewebes")</f>
        <v>Lipödem und Cellulitis: sowie andere Erkrankungen des Fettgewebes</v>
      </c>
      <c r="D223" s="32"/>
    </row>
    <row r="224" spans="1:4" ht="14.4" x14ac:dyDescent="0.3">
      <c r="A224" s="8">
        <v>2001</v>
      </c>
      <c r="B224" s="8" t="s">
        <v>110</v>
      </c>
      <c r="C224" s="17" t="str">
        <f>HYPERLINK("http://xn--lipdem-yxa.de/4_Die_haeufigsten_Beinoedeme_3-01.pdf","Die häufigsten Beinödeme")</f>
        <v>Die häufigsten Beinödeme</v>
      </c>
      <c r="D224" s="8" t="s">
        <v>109</v>
      </c>
    </row>
    <row r="225" spans="1:4" ht="14.4" x14ac:dyDescent="0.3">
      <c r="A225" s="8">
        <v>2001</v>
      </c>
      <c r="B225" s="8" t="s">
        <v>108</v>
      </c>
      <c r="C225" s="8" t="s">
        <v>107</v>
      </c>
      <c r="D225" s="8" t="s">
        <v>106</v>
      </c>
    </row>
    <row r="226" spans="1:4" ht="14.4" x14ac:dyDescent="0.3">
      <c r="A226" s="8">
        <v>2000</v>
      </c>
      <c r="B226" s="8" t="s">
        <v>105</v>
      </c>
      <c r="C226" s="8" t="s">
        <v>104</v>
      </c>
      <c r="D226" s="8" t="s">
        <v>103</v>
      </c>
    </row>
    <row r="227" spans="1:4" ht="14.4" x14ac:dyDescent="0.3">
      <c r="A227" s="8">
        <v>2000</v>
      </c>
      <c r="B227" s="8" t="s">
        <v>102</v>
      </c>
      <c r="C227" s="17" t="str">
        <f>HYPERLINK("https://journals.uair.arizona.edu/index.php/lymph/article/download/17339/17120","The role of operative management of varicose veins in patients with lymphedema and/or lipedema of the legs")</f>
        <v>The role of operative management of varicose veins in patients with lymphedema and/or lipedema of the legs</v>
      </c>
      <c r="D227" s="8" t="s">
        <v>101</v>
      </c>
    </row>
    <row r="228" spans="1:4" ht="14.4" x14ac:dyDescent="0.3">
      <c r="A228" s="8">
        <v>2000</v>
      </c>
      <c r="B228" s="8" t="s">
        <v>100</v>
      </c>
      <c r="C228" s="17" t="str">
        <f>HYPERLINK("http://www.ncbi.nlm.nih.gov/pubmed/11039316","[Lipedema complicated with lymphedema and chyloderma]")</f>
        <v>[Lipedema complicated with lymphedema and chyloderma]</v>
      </c>
      <c r="D228" s="8" t="s">
        <v>99</v>
      </c>
    </row>
    <row r="229" spans="1:4" ht="14.4" x14ac:dyDescent="0.3">
      <c r="A229" s="8">
        <v>2000</v>
      </c>
      <c r="B229" s="8" t="s">
        <v>98</v>
      </c>
      <c r="C229" s="17" t="str">
        <f>HYPERLINK("https://journals.uair.arizona.edu/index.php/lymph/article/view/17325/17106","Lipedema complicated by lymphedema of the abdominal wall and lower limbs.")</f>
        <v>Lipedema complicated by lymphedema of the abdominal wall and lower limbs.</v>
      </c>
      <c r="D229" s="8" t="s">
        <v>97</v>
      </c>
    </row>
    <row r="230" spans="1:4" ht="14.4" x14ac:dyDescent="0.3">
      <c r="A230" s="8">
        <v>2000</v>
      </c>
      <c r="B230" s="8" t="s">
        <v>96</v>
      </c>
      <c r="C230" s="17" t="str">
        <f>HYPERLINK("https://www.schattauer.de/index.php?id=5236&amp;mid=1081&amp;L=0","Neue Ergebnisse der duplexsonographischen Diagnostik des Lip- und Lymphödems")</f>
        <v>Neue Ergebnisse der duplexsonographischen Diagnostik des Lip- und Lymphödems</v>
      </c>
      <c r="D230" s="8" t="s">
        <v>95</v>
      </c>
    </row>
    <row r="231" spans="1:4" ht="14.4" x14ac:dyDescent="0.3">
      <c r="A231" s="8">
        <v>2000</v>
      </c>
      <c r="B231" s="8" t="s">
        <v>94</v>
      </c>
      <c r="C231" s="8" t="s">
        <v>93</v>
      </c>
      <c r="D231" s="8" t="s">
        <v>92</v>
      </c>
    </row>
    <row r="232" spans="1:4" ht="14.4" x14ac:dyDescent="0.3">
      <c r="A232" s="8">
        <v>1999</v>
      </c>
      <c r="B232" s="8" t="s">
        <v>91</v>
      </c>
      <c r="C232" s="17" t="str">
        <f>HYPERLINK("http://www.ncbi.nlm.nih.gov/pubmed/10528533","[Lipedema of the leg associated with dermatomyositis]")</f>
        <v>[Lipedema of the leg associated with dermatomyositis]</v>
      </c>
      <c r="D232" s="8" t="s">
        <v>90</v>
      </c>
    </row>
    <row r="233" spans="1:4" ht="14.4" x14ac:dyDescent="0.3">
      <c r="A233" s="8">
        <v>1999</v>
      </c>
      <c r="B233" s="8" t="s">
        <v>89</v>
      </c>
      <c r="C233" s="17" t="str">
        <f>HYPERLINK("https://www.ncbi.nlm.nih.gov/pubmed/10378332","[Stemmer's sign--possibilities and limits of clinical diagnosis of lymphedema]")</f>
        <v>[Stemmer's sign--possibilities and limits of clinical diagnosis of lymphedema]</v>
      </c>
      <c r="D233" s="8" t="s">
        <v>88</v>
      </c>
    </row>
    <row r="234" spans="1:4" ht="14.4" x14ac:dyDescent="0.3">
      <c r="A234" s="8">
        <v>1998</v>
      </c>
      <c r="B234" s="8" t="s">
        <v>87</v>
      </c>
      <c r="C234" s="17" t="str">
        <f>HYPERLINK("https://journals.uair.arizona.edu/index.php/lymph/article/download/17383/17162","Analysis of lymphatic drainage in various forms of leg edema using two compartment lymphoscintigraphy")</f>
        <v>Analysis of lymphatic drainage in various forms of leg edema using two compartment lymphoscintigraphy</v>
      </c>
      <c r="D234" s="8" t="s">
        <v>86</v>
      </c>
    </row>
    <row r="235" spans="1:4" ht="14.4" x14ac:dyDescent="0.3">
      <c r="A235" s="8">
        <v>1998</v>
      </c>
      <c r="B235" s="8" t="s">
        <v>85</v>
      </c>
      <c r="C235" s="17" t="str">
        <f>HYPERLINK("http://www.lymphnet.org/membersOnly/dl/reprint/Vol.%2010/Vol.10No.2%20Understanding%20Lipedema.pdf","Understanding Lipedema")</f>
        <v>Understanding Lipedema</v>
      </c>
      <c r="D235" s="8" t="s">
        <v>84</v>
      </c>
    </row>
    <row r="236" spans="1:4" ht="14.4" x14ac:dyDescent="0.3">
      <c r="A236" s="8">
        <v>1998</v>
      </c>
      <c r="B236" s="8" t="s">
        <v>83</v>
      </c>
      <c r="C236" s="8" t="s">
        <v>82</v>
      </c>
      <c r="D236" s="8" t="s">
        <v>81</v>
      </c>
    </row>
    <row r="237" spans="1:4" ht="14.4" x14ac:dyDescent="0.3">
      <c r="A237" s="8">
        <v>1997</v>
      </c>
      <c r="B237" s="8" t="s">
        <v>80</v>
      </c>
      <c r="C237" s="17" t="str">
        <f>HYPERLINK("http://europepmc.org/abstract/med/9412843","MRI and ultrasonographic findings in the investigation of lymphedema and lipedema")</f>
        <v>MRI and ultrasonographic findings in the investigation of lymphedema and lipedema</v>
      </c>
      <c r="D237" s="8" t="s">
        <v>79</v>
      </c>
    </row>
    <row r="238" spans="1:4" ht="14.4" x14ac:dyDescent="0.3">
      <c r="A238" s="8">
        <v>1996</v>
      </c>
      <c r="B238" s="8" t="s">
        <v>78</v>
      </c>
      <c r="C238" s="17" t="str">
        <f>HYPERLINK("http://www.ncbi.nlm.nih.gov/pubmed/8745878","Lymphatic and venous function in lipoedema")</f>
        <v>Lymphatic and venous function in lipoedema</v>
      </c>
      <c r="D238" s="8" t="s">
        <v>77</v>
      </c>
    </row>
    <row r="239" spans="1:4" ht="14.4" x14ac:dyDescent="0.3">
      <c r="A239" s="8">
        <v>1995</v>
      </c>
      <c r="B239" s="8" t="s">
        <v>76</v>
      </c>
      <c r="C239" s="17" t="str">
        <f>HYPERLINK("https://www.ncbi.nlm.nih.gov/pubmed/7818153","Raised leg exercises for leg edema in the elderly")</f>
        <v>Raised leg exercises for leg edema in the elderly</v>
      </c>
      <c r="D239" s="8" t="s">
        <v>75</v>
      </c>
    </row>
    <row r="240" spans="1:4" ht="14.4" x14ac:dyDescent="0.3">
      <c r="A240" s="8">
        <v>1995</v>
      </c>
      <c r="B240" s="8" t="s">
        <v>74</v>
      </c>
      <c r="C240" s="17" t="str">
        <f>HYPERLINK("https://www.ncbi.nlm.nih.gov/pubmed/8659203","[Value of functional lymphoscintigraphy and indirect lymphangiography in lipedema syndrome]")</f>
        <v>[Value of functional lymphoscintigraphy and indirect lymphangiography in lipedema syndrome]</v>
      </c>
      <c r="D240" s="8" t="s">
        <v>73</v>
      </c>
    </row>
    <row r="241" spans="1:4" ht="14.4" x14ac:dyDescent="0.3">
      <c r="A241" s="8">
        <v>1995</v>
      </c>
      <c r="B241" s="8" t="s">
        <v>72</v>
      </c>
      <c r="C241" s="17" t="str">
        <f>HYPERLINK("https://www.ncbi.nlm.nih.gov/pubmed/7726454","Functional lymphatic alterations in patients suffering from lipedema")</f>
        <v>Functional lymphatic alterations in patients suffering from lipedema</v>
      </c>
      <c r="D241" s="8" t="s">
        <v>71</v>
      </c>
    </row>
    <row r="242" spans="1:4" ht="14.4" x14ac:dyDescent="0.3">
      <c r="A242" s="8">
        <v>1995</v>
      </c>
      <c r="B242" s="8" t="s">
        <v>70</v>
      </c>
      <c r="C242" s="8" t="s">
        <v>69</v>
      </c>
      <c r="D242" s="8" t="s">
        <v>68</v>
      </c>
    </row>
    <row r="243" spans="1:4" ht="14.4" x14ac:dyDescent="0.3">
      <c r="A243" s="8">
        <v>1994</v>
      </c>
      <c r="B243" s="8" t="s">
        <v>67</v>
      </c>
      <c r="C243" s="17" t="str">
        <f>HYPERLINK("http://www.ncbi.nlm.nih.gov/pubmed/7972431","Lipedema: a Clinical entity distinct from lymphedema")</f>
        <v>Lipedema: a Clinical entity distinct from lymphedema</v>
      </c>
      <c r="D243" s="8" t="s">
        <v>66</v>
      </c>
    </row>
    <row r="244" spans="1:4" ht="14.4" x14ac:dyDescent="0.3">
      <c r="A244" s="8">
        <v>1993</v>
      </c>
      <c r="B244" s="8" t="s">
        <v>65</v>
      </c>
      <c r="C244" s="17" t="str">
        <f>HYPERLINK("http://www.ncbi.nlm.nih.gov/pubmed/8473066","Microlymphatics of human skin")</f>
        <v>Microlymphatics of human skin</v>
      </c>
      <c r="D244" s="8" t="s">
        <v>64</v>
      </c>
    </row>
    <row r="245" spans="1:4" ht="14.4" x14ac:dyDescent="0.3">
      <c r="A245" s="8">
        <v>1993</v>
      </c>
      <c r="B245" s="8" t="s">
        <v>63</v>
      </c>
      <c r="C245" s="17" t="str">
        <f>HYPERLINK("http://www.ncbi.nlm.nih.gov/pubmed/8230563","Noninvasive evaluation of the lymphatic system with lymphoscintigraphy: a prospective, semiquantitative analysis in 386 extremities")</f>
        <v>Noninvasive evaluation of the lymphatic system with lymphoscintigraphy: a prospective, semiquantitative analysis in 386 extremities</v>
      </c>
      <c r="D245" s="8" t="s">
        <v>62</v>
      </c>
    </row>
    <row r="246" spans="1:4" ht="14.4" x14ac:dyDescent="0.3">
      <c r="A246" s="8">
        <v>1993</v>
      </c>
      <c r="B246" s="8" t="s">
        <v>61</v>
      </c>
      <c r="C246" s="17" t="str">
        <f>HYPERLINK("http://www.ncbi.nlm.nih.gov/pubmed/8379250","[Value of nuclear magnetic resonance tomography in leg edema of unknown origin. Preliminary report]")</f>
        <v>[Value of nuclear magnetic resonance tomography in leg edema of unknown origin. Preliminary report]</v>
      </c>
      <c r="D246" s="8" t="s">
        <v>60</v>
      </c>
    </row>
    <row r="247" spans="1:4" ht="14.4" x14ac:dyDescent="0.3">
      <c r="A247" s="8">
        <v>1992</v>
      </c>
      <c r="B247" s="8" t="s">
        <v>59</v>
      </c>
      <c r="C247" s="17" t="str">
        <f>HYPERLINK("http://www.ncbi.nlm.nih.gov/pubmed/1609085","Swollen lower extremity: role of MR imaging ")</f>
        <v xml:space="preserve">Swollen lower extremity: role of MR imaging </v>
      </c>
      <c r="D247" s="8" t="s">
        <v>58</v>
      </c>
    </row>
    <row r="248" spans="1:4" ht="14.4" x14ac:dyDescent="0.3">
      <c r="A248" s="8">
        <v>1991</v>
      </c>
      <c r="B248" s="8" t="s">
        <v>57</v>
      </c>
      <c r="C248" s="17" t="str">
        <f>HYPERLINK("http://www.ncbi.nlm.nih.gov/pubmed/1917468","[Lipedema] [Das Lipoedem]")</f>
        <v>[Lipedema] [Das Lipoedem]</v>
      </c>
      <c r="D248" s="8" t="s">
        <v>56</v>
      </c>
    </row>
    <row r="249" spans="1:4" ht="14.4" x14ac:dyDescent="0.3">
      <c r="A249" s="8">
        <v>1990</v>
      </c>
      <c r="B249" s="8" t="s">
        <v>55</v>
      </c>
      <c r="C249" s="8" t="s">
        <v>54</v>
      </c>
      <c r="D249" s="8" t="s">
        <v>53</v>
      </c>
    </row>
    <row r="250" spans="1:4" ht="14.4" x14ac:dyDescent="0.3">
      <c r="A250" s="8">
        <v>1990</v>
      </c>
      <c r="B250" s="8" t="s">
        <v>52</v>
      </c>
      <c r="C250" s="17" t="str">
        <f>HYPERLINK("http://www.ncbi.nlm.nih.gov/pubmed/2248420","[Lipedema: clinical and diagnostic criteria]")</f>
        <v>[Lipedema: clinical and diagnostic criteria]</v>
      </c>
      <c r="D250" s="8" t="s">
        <v>51</v>
      </c>
    </row>
    <row r="251" spans="1:4" ht="14.4" x14ac:dyDescent="0.3">
      <c r="A251" s="8">
        <v>1989</v>
      </c>
      <c r="B251" s="8" t="s">
        <v>50</v>
      </c>
      <c r="C251" s="17" t="str">
        <f>HYPERLINK("http://www.ncbi.nlm.nih.gov/pubmed/2678371","[Diagnosis and differential diagnosis of swollen leg]")</f>
        <v>[Diagnosis and differential diagnosis of swollen leg]</v>
      </c>
      <c r="D251" s="8" t="s">
        <v>49</v>
      </c>
    </row>
    <row r="252" spans="1:4" ht="14.4" x14ac:dyDescent="0.3">
      <c r="A252" s="8">
        <v>1988</v>
      </c>
      <c r="B252" s="8" t="s">
        <v>48</v>
      </c>
      <c r="C252" s="17" t="str">
        <f>HYPERLINK("http://www.ncbi.nlm.nih.gov/pubmed/3199874","Clinical use of indirect lymphography in different forms of leg edema.")</f>
        <v>Clinical use of indirect lymphography in different forms of leg edema.</v>
      </c>
      <c r="D252" s="8" t="s">
        <v>47</v>
      </c>
    </row>
    <row r="253" spans="1:4" ht="14.4" x14ac:dyDescent="0.3">
      <c r="A253" s="8">
        <v>1987</v>
      </c>
      <c r="B253" s="8" t="s">
        <v>46</v>
      </c>
      <c r="C253" s="8" t="s">
        <v>45</v>
      </c>
      <c r="D253" s="8" t="s">
        <v>8</v>
      </c>
    </row>
    <row r="254" spans="1:4" ht="14.4" x14ac:dyDescent="0.3">
      <c r="A254" s="8">
        <v>1987</v>
      </c>
      <c r="B254" s="8" t="s">
        <v>44</v>
      </c>
      <c r="C254" s="17" t="str">
        <f>HYPERLINK("http://www.ncbi.nlm.nih.gov/pubmed/3561581","[Lipedema of the legs] ['Lipo-oedeem' van de benen]")</f>
        <v>[Lipedema of the legs] ['Lipo-oedeem' van de benen]</v>
      </c>
      <c r="D254" s="8" t="s">
        <v>8</v>
      </c>
    </row>
    <row r="255" spans="1:4" ht="14.4" x14ac:dyDescent="0.3">
      <c r="A255" s="8">
        <v>1987</v>
      </c>
      <c r="B255" s="8" t="s">
        <v>26</v>
      </c>
      <c r="C255" s="8" t="s">
        <v>43</v>
      </c>
      <c r="D255" s="8" t="s">
        <v>42</v>
      </c>
    </row>
    <row r="256" spans="1:4" ht="14.4" x14ac:dyDescent="0.3">
      <c r="A256" s="8">
        <v>1986</v>
      </c>
      <c r="B256" s="8" t="s">
        <v>41</v>
      </c>
      <c r="C256" s="17" t="str">
        <f>HYPERLINK("https://www.ncbi.nlm.nih.gov/pubmed/3772261","[Microvascular disorders of adipose tissue]")</f>
        <v>[Microvascular disorders of adipose tissue]</v>
      </c>
      <c r="D256" s="8" t="s">
        <v>40</v>
      </c>
    </row>
    <row r="257" spans="1:4" ht="14.4" x14ac:dyDescent="0.3">
      <c r="A257" s="8">
        <v>1986</v>
      </c>
      <c r="B257" s="8" t="s">
        <v>39</v>
      </c>
      <c r="C257" s="17" t="str">
        <f>HYPERLINK("https://www.ncbi.nlm.nih.gov/pubmed/3723188","Lymphoscintigraphy in Lymphedema An Aid to Microsurgery")</f>
        <v>Lymphoscintigraphy in Lymphedema An Aid to Microsurgery</v>
      </c>
      <c r="D257" s="8" t="s">
        <v>38</v>
      </c>
    </row>
    <row r="258" spans="1:4" ht="14.4" x14ac:dyDescent="0.3">
      <c r="A258" s="8">
        <v>1984</v>
      </c>
      <c r="B258" s="8" t="s">
        <v>37</v>
      </c>
      <c r="C258" s="17" t="str">
        <f>HYPERLINK("http://www.ncbi.nlm.nih.gov/pubmed/3871284","The Role of CT in the diagnosis of Primary Lymphedema of the Lower Limb")</f>
        <v>The Role of CT in the diagnosis of Primary Lymphedema of the Lower Limb</v>
      </c>
      <c r="D258" s="8" t="s">
        <v>36</v>
      </c>
    </row>
    <row r="259" spans="1:4" ht="14.4" x14ac:dyDescent="0.3">
      <c r="A259" s="8">
        <v>1984</v>
      </c>
      <c r="B259" s="8" t="s">
        <v>35</v>
      </c>
      <c r="C259" s="17" t="str">
        <f>HYPERLINK("http://www.ncbi.nlm.nih.gov/pubmed/6476475","Lipedema--the non-lymphatic masquerader")</f>
        <v>Lipedema--the non-lymphatic masquerader</v>
      </c>
      <c r="D259" s="8" t="s">
        <v>34</v>
      </c>
    </row>
    <row r="260" spans="1:4" ht="14.4" x14ac:dyDescent="0.3">
      <c r="A260" s="8">
        <v>1984</v>
      </c>
      <c r="B260" s="8" t="s">
        <v>33</v>
      </c>
      <c r="C260" s="17" t="str">
        <f>HYPERLINK("http://www.ncbi.nlm.nih.gov/pubmed/6494267","[Measurements of skin elasticity in patients with lipedema of the Moncorps ""rusticanus"" type]")</f>
        <v>[Measurements of skin elasticity in patients with lipedema of the Moncorps "rusticanus" type]</v>
      </c>
      <c r="D260" s="8" t="s">
        <v>32</v>
      </c>
    </row>
    <row r="261" spans="1:4" ht="14.4" x14ac:dyDescent="0.3">
      <c r="A261" s="8">
        <v>1983</v>
      </c>
      <c r="B261" s="8" t="s">
        <v>31</v>
      </c>
      <c r="C261" s="17" t="str">
        <f>HYPERLINK("http://www.ncbi.nlm.nih.gov/pubmed/6554864","Lipedema and cellulite")</f>
        <v>Lipedema and cellulite</v>
      </c>
      <c r="D261" s="8" t="s">
        <v>8</v>
      </c>
    </row>
    <row r="262" spans="1:4" ht="14.4" x14ac:dyDescent="0.3">
      <c r="A262" s="8">
        <v>1983</v>
      </c>
      <c r="B262" s="8" t="s">
        <v>30</v>
      </c>
      <c r="C262" s="17" t="str">
        <f>HYPERLINK("http://www.ncbi.nlm.nih.gov/pubmed/6835084","[Adipositas, lipedema and lympostatis]")</f>
        <v>[Adipositas, lipedema and lympostatis]</v>
      </c>
      <c r="D262" s="8" t="s">
        <v>8</v>
      </c>
    </row>
    <row r="263" spans="1:4" ht="14.4" x14ac:dyDescent="0.3">
      <c r="A263" s="8">
        <v>1982</v>
      </c>
      <c r="B263" s="8" t="s">
        <v>29</v>
      </c>
      <c r="C263" s="17" t="str">
        <f>HYPERLINK("http://www.ncbi.nlm.nih.gov/pubmed/7134941","[Vascular diseases in lipedema of the legs. Special symptoms, common therapeutic results, viewpoint on vascular surgery]  Vaskulare Erkrankungen bei Lipodem der Beine")</f>
        <v>[Vascular diseases in lipedema of the legs. Special symptoms, common therapeutic results, viewpoint on vascular surgery]  Vaskulare Erkrankungen bei Lipodem der Beine</v>
      </c>
      <c r="D263" s="8" t="s">
        <v>28</v>
      </c>
    </row>
    <row r="264" spans="1:4" ht="14.4" x14ac:dyDescent="0.3">
      <c r="A264" s="8">
        <v>1981</v>
      </c>
      <c r="B264" s="8" t="s">
        <v>27</v>
      </c>
      <c r="C264" s="17" t="str">
        <f>HYPERLINK("http://www.ncbi.nlm.nih.gov/pubmed/7293333","[Lipedema--the fat leg of the healthy woman] [Lipodem - das dicke Bein der gesunden Frau]")</f>
        <v>[Lipedema--the fat leg of the healthy woman] [Lipodem - das dicke Bein der gesunden Frau]</v>
      </c>
      <c r="D264" s="8" t="s">
        <v>8</v>
      </c>
    </row>
    <row r="265" spans="1:4" ht="14.4" x14ac:dyDescent="0.3">
      <c r="A265" s="8">
        <v>1980</v>
      </c>
      <c r="B265" s="8" t="s">
        <v>26</v>
      </c>
      <c r="C265" s="8" t="s">
        <v>25</v>
      </c>
      <c r="D265" s="8" t="s">
        <v>8</v>
      </c>
    </row>
    <row r="266" spans="1:4" ht="14.4" x14ac:dyDescent="0.3">
      <c r="A266" s="8">
        <v>1977</v>
      </c>
      <c r="B266" s="8" t="s">
        <v>24</v>
      </c>
      <c r="C266" s="17" t="str">
        <f>HYPERLINK("http://www.ncbi.nlm.nih.gov/pubmed/188330","The swollen leg.")</f>
        <v>The swollen leg.</v>
      </c>
      <c r="D266" s="8" t="s">
        <v>23</v>
      </c>
    </row>
    <row r="267" spans="1:4" ht="14.4" x14ac:dyDescent="0.3">
      <c r="A267" s="8">
        <v>1974</v>
      </c>
      <c r="B267" s="8" t="s">
        <v>22</v>
      </c>
      <c r="C267" s="17" t="str">
        <f>HYPERLINK("http://www.ncbi.nlm.nih.gov/pubmed/4408265","Letter: Lipedema")</f>
        <v>Letter: Lipedema</v>
      </c>
      <c r="D267" s="8" t="s">
        <v>8</v>
      </c>
    </row>
    <row r="268" spans="1:4" ht="14.4" x14ac:dyDescent="0.3">
      <c r="A268" s="8">
        <v>1974</v>
      </c>
      <c r="B268" s="8" t="s">
        <v>21</v>
      </c>
      <c r="C268" s="17" t="str">
        <f>HYPERLINK("https://jamanetwork.com/journals/jama/article-abstract/355180?redirect=true","The chronically swollen painful extremity: a detailed study for possible etiological factors")</f>
        <v>The chronically swollen painful extremity: a detailed study for possible etiological factors</v>
      </c>
      <c r="D268" s="8" t="s">
        <v>20</v>
      </c>
    </row>
    <row r="269" spans="1:4" ht="14.4" x14ac:dyDescent="0.3">
      <c r="A269" s="8">
        <v>1974</v>
      </c>
      <c r="B269" s="8" t="s">
        <v>19</v>
      </c>
      <c r="C269" s="17" t="str">
        <f>HYPERLINK("https://www.researchgate.net/publication/281528837_Lipedema_of_the_legs","Lipedema of the Legs")</f>
        <v>Lipedema of the Legs</v>
      </c>
      <c r="D269" s="8" t="s">
        <v>18</v>
      </c>
    </row>
    <row r="270" spans="1:4" ht="14.4" x14ac:dyDescent="0.3">
      <c r="A270" s="8">
        <v>1967</v>
      </c>
      <c r="B270" s="8" t="s">
        <v>17</v>
      </c>
      <c r="C270" s="17" t="str">
        <f>HYPERLINK("http://www.karger.com/Article/Abstract/244984","Lipoedema")</f>
        <v>Lipoedema</v>
      </c>
      <c r="D270" s="8" t="s">
        <v>16</v>
      </c>
    </row>
    <row r="271" spans="1:4" ht="14.4" x14ac:dyDescent="0.3">
      <c r="A271" s="8">
        <v>1966</v>
      </c>
      <c r="B271" s="8" t="s">
        <v>15</v>
      </c>
      <c r="C271" s="8" t="s">
        <v>14</v>
      </c>
      <c r="D271" s="8" t="s">
        <v>8</v>
      </c>
    </row>
    <row r="272" spans="1:4" ht="14.4" x14ac:dyDescent="0.3">
      <c r="A272" s="8">
        <v>1963</v>
      </c>
      <c r="B272" s="8" t="s">
        <v>13</v>
      </c>
      <c r="C272" s="8" t="s">
        <v>12</v>
      </c>
      <c r="D272" s="8" t="s">
        <v>11</v>
      </c>
    </row>
    <row r="273" spans="1:4" ht="14.4" x14ac:dyDescent="0.3">
      <c r="A273" s="8">
        <v>1956</v>
      </c>
      <c r="B273" s="8" t="s">
        <v>10</v>
      </c>
      <c r="C273" s="8"/>
      <c r="D273" s="8"/>
    </row>
    <row r="274" spans="1:4" ht="14.4" x14ac:dyDescent="0.3">
      <c r="A274" s="8">
        <v>1952</v>
      </c>
      <c r="B274" s="8" t="s">
        <v>9</v>
      </c>
      <c r="C274" s="17" t="str">
        <f>HYPERLINK("http://www.ncbi.nlm.nih.gov/pubmed/14900206","Lipedema and ""Physiologic"" Edema")</f>
        <v>Lipedema and "Physiologic" Edema</v>
      </c>
      <c r="D274" s="8" t="s">
        <v>8</v>
      </c>
    </row>
    <row r="275" spans="1:4" ht="14.4" x14ac:dyDescent="0.3">
      <c r="A275" s="8">
        <v>1951</v>
      </c>
      <c r="B275" s="8" t="s">
        <v>7</v>
      </c>
      <c r="C275" s="17" t="str">
        <f>HYPERLINK("http://www.ncbi.nlm.nih.gov/pubmed/14830102","Lipedema of the legs: A Syndrome Characterized by Fat Legs and Edema")</f>
        <v>Lipedema of the legs: A Syndrome Characterized by Fat Legs and Edema</v>
      </c>
      <c r="D275" s="8" t="s">
        <v>6</v>
      </c>
    </row>
    <row r="276" spans="1:4" ht="14.4" x14ac:dyDescent="0.3">
      <c r="A276" s="8">
        <v>1940</v>
      </c>
      <c r="B276" s="8" t="s">
        <v>5</v>
      </c>
      <c r="C276" s="17" t="str">
        <f>HYPERLINK("http://www.ncbi.nlm.nih.gov/pubmed/14830102","Lipedema of the legs; a syndrome characterized by fat legs and edema.")</f>
        <v>Lipedema of the legs; a syndrome characterized by fat legs and edema.</v>
      </c>
      <c r="D276" s="8" t="s">
        <v>4</v>
      </c>
    </row>
    <row r="277" spans="1:4" ht="14.4" x14ac:dyDescent="0.3">
      <c r="A277" s="8" t="s">
        <v>3</v>
      </c>
      <c r="B277" s="8" t="s">
        <v>2</v>
      </c>
      <c r="C277" s="8" t="s">
        <v>1</v>
      </c>
      <c r="D277" s="8" t="s">
        <v>0</v>
      </c>
    </row>
    <row r="278" spans="1:4" ht="14.4" x14ac:dyDescent="0.3">
      <c r="B278" s="3"/>
    </row>
    <row r="279" spans="1:4" ht="14.4" x14ac:dyDescent="0.3">
      <c r="B279" s="3"/>
    </row>
    <row r="280" spans="1:4" ht="14.4" x14ac:dyDescent="0.3">
      <c r="B280" s="3"/>
    </row>
    <row r="281" spans="1:4" ht="14.4" x14ac:dyDescent="0.3">
      <c r="B281" s="3"/>
    </row>
    <row r="282" spans="1:4" ht="14.4" x14ac:dyDescent="0.3">
      <c r="B282" s="3"/>
    </row>
    <row r="283" spans="1:4" ht="14.4" x14ac:dyDescent="0.3">
      <c r="B283" s="3"/>
    </row>
    <row r="284" spans="1:4" ht="14.4" x14ac:dyDescent="0.3">
      <c r="B284" s="3"/>
    </row>
    <row r="285" spans="1:4" ht="14.4" x14ac:dyDescent="0.3">
      <c r="B285" s="3"/>
    </row>
    <row r="286" spans="1:4" ht="14.4" x14ac:dyDescent="0.3">
      <c r="B286" s="3"/>
    </row>
    <row r="287" spans="1:4" ht="14.4" x14ac:dyDescent="0.3">
      <c r="B287" s="3"/>
    </row>
    <row r="288" spans="1:4" ht="14.4" x14ac:dyDescent="0.3">
      <c r="B288" s="3"/>
    </row>
    <row r="289" spans="2:2" ht="14.4" x14ac:dyDescent="0.3">
      <c r="B289" s="3"/>
    </row>
    <row r="290" spans="2:2" ht="14.4" x14ac:dyDescent="0.3">
      <c r="B290" s="3"/>
    </row>
    <row r="291" spans="2:2" ht="14.4" x14ac:dyDescent="0.3">
      <c r="B291" s="3"/>
    </row>
    <row r="292" spans="2:2" ht="14.4" x14ac:dyDescent="0.3">
      <c r="B292" s="3"/>
    </row>
    <row r="293" spans="2:2" ht="14.4" x14ac:dyDescent="0.3">
      <c r="B293" s="3"/>
    </row>
    <row r="294" spans="2:2" ht="14.4" x14ac:dyDescent="0.3">
      <c r="B294" s="3"/>
    </row>
    <row r="295" spans="2:2" ht="14.4" x14ac:dyDescent="0.3">
      <c r="B295" s="3"/>
    </row>
    <row r="296" spans="2:2" ht="14.4" x14ac:dyDescent="0.3">
      <c r="B296" s="3"/>
    </row>
    <row r="297" spans="2:2" ht="14.4" x14ac:dyDescent="0.3">
      <c r="B297" s="3"/>
    </row>
    <row r="298" spans="2:2" ht="14.4" x14ac:dyDescent="0.3">
      <c r="B298" s="3"/>
    </row>
    <row r="299" spans="2:2" ht="14.4" x14ac:dyDescent="0.3">
      <c r="B299" s="3"/>
    </row>
    <row r="300" spans="2:2" ht="14.4" x14ac:dyDescent="0.3">
      <c r="B300" s="3"/>
    </row>
    <row r="301" spans="2:2" ht="14.4" x14ac:dyDescent="0.3">
      <c r="B301" s="3"/>
    </row>
    <row r="302" spans="2:2" ht="14.4" x14ac:dyDescent="0.3">
      <c r="B302" s="3"/>
    </row>
    <row r="303" spans="2:2" ht="14.4" x14ac:dyDescent="0.3">
      <c r="B303" s="3"/>
    </row>
    <row r="304" spans="2:2" ht="14.4" x14ac:dyDescent="0.3">
      <c r="B304" s="3"/>
    </row>
    <row r="305" spans="2:2" ht="14.4" x14ac:dyDescent="0.3">
      <c r="B305" s="3"/>
    </row>
    <row r="306" spans="2:2" ht="14.4" x14ac:dyDescent="0.3">
      <c r="B306" s="3"/>
    </row>
    <row r="307" spans="2:2" ht="14.4" x14ac:dyDescent="0.3">
      <c r="B307" s="3"/>
    </row>
    <row r="308" spans="2:2" ht="14.4" x14ac:dyDescent="0.3">
      <c r="B308" s="3"/>
    </row>
    <row r="309" spans="2:2" ht="14.4" x14ac:dyDescent="0.3">
      <c r="B309" s="3"/>
    </row>
    <row r="310" spans="2:2" ht="14.4" x14ac:dyDescent="0.3">
      <c r="B310" s="3"/>
    </row>
    <row r="311" spans="2:2" ht="14.4" x14ac:dyDescent="0.3">
      <c r="B311" s="3"/>
    </row>
    <row r="312" spans="2:2" ht="14.4" x14ac:dyDescent="0.3">
      <c r="B312" s="3"/>
    </row>
    <row r="313" spans="2:2" ht="14.4" x14ac:dyDescent="0.3">
      <c r="B313" s="3"/>
    </row>
    <row r="314" spans="2:2" ht="14.4" x14ac:dyDescent="0.3">
      <c r="B314" s="3"/>
    </row>
    <row r="315" spans="2:2" ht="14.4" x14ac:dyDescent="0.3">
      <c r="B315" s="3"/>
    </row>
    <row r="316" spans="2:2" ht="14.4" x14ac:dyDescent="0.3">
      <c r="B316" s="3"/>
    </row>
    <row r="317" spans="2:2" ht="14.4" x14ac:dyDescent="0.3">
      <c r="B317" s="3"/>
    </row>
    <row r="318" spans="2:2" ht="14.4" x14ac:dyDescent="0.3">
      <c r="B318" s="3"/>
    </row>
    <row r="319" spans="2:2" ht="14.4" x14ac:dyDescent="0.3">
      <c r="B319" s="3"/>
    </row>
    <row r="320" spans="2:2" ht="14.4" x14ac:dyDescent="0.3">
      <c r="B320" s="3"/>
    </row>
    <row r="321" spans="2:2" ht="14.4" x14ac:dyDescent="0.3">
      <c r="B321" s="3"/>
    </row>
    <row r="322" spans="2:2" ht="14.4" x14ac:dyDescent="0.3">
      <c r="B322" s="3"/>
    </row>
    <row r="323" spans="2:2" ht="14.4" x14ac:dyDescent="0.3">
      <c r="B323" s="3"/>
    </row>
    <row r="324" spans="2:2" ht="14.4" x14ac:dyDescent="0.3">
      <c r="B324" s="3"/>
    </row>
    <row r="325" spans="2:2" ht="14.4" x14ac:dyDescent="0.3">
      <c r="B325" s="3"/>
    </row>
    <row r="326" spans="2:2" ht="14.4" x14ac:dyDescent="0.3">
      <c r="B326" s="3"/>
    </row>
    <row r="327" spans="2:2" ht="14.4" x14ac:dyDescent="0.3">
      <c r="B327" s="3"/>
    </row>
    <row r="328" spans="2:2" ht="14.4" x14ac:dyDescent="0.3">
      <c r="B328" s="3"/>
    </row>
    <row r="329" spans="2:2" ht="14.4" x14ac:dyDescent="0.3">
      <c r="B329" s="3"/>
    </row>
    <row r="330" spans="2:2" ht="14.4" x14ac:dyDescent="0.3">
      <c r="B330" s="3"/>
    </row>
    <row r="331" spans="2:2" ht="14.4" x14ac:dyDescent="0.3">
      <c r="B331" s="3"/>
    </row>
    <row r="332" spans="2:2" ht="14.4" x14ac:dyDescent="0.3">
      <c r="B332" s="3"/>
    </row>
    <row r="333" spans="2:2" ht="14.4" x14ac:dyDescent="0.3">
      <c r="B333" s="3"/>
    </row>
    <row r="334" spans="2:2" ht="14.4" x14ac:dyDescent="0.3">
      <c r="B334" s="3"/>
    </row>
    <row r="335" spans="2:2" ht="14.4" x14ac:dyDescent="0.3">
      <c r="B335" s="3"/>
    </row>
    <row r="336" spans="2:2" ht="14.4" x14ac:dyDescent="0.3">
      <c r="B336" s="3"/>
    </row>
    <row r="337" spans="2:2" ht="14.4" x14ac:dyDescent="0.3">
      <c r="B337" s="3"/>
    </row>
    <row r="338" spans="2:2" ht="14.4" x14ac:dyDescent="0.3">
      <c r="B338" s="3"/>
    </row>
    <row r="339" spans="2:2" ht="14.4" x14ac:dyDescent="0.3">
      <c r="B339" s="3"/>
    </row>
    <row r="340" spans="2:2" ht="14.4" x14ac:dyDescent="0.3">
      <c r="B340" s="3"/>
    </row>
    <row r="341" spans="2:2" ht="14.4" x14ac:dyDescent="0.3">
      <c r="B341" s="3"/>
    </row>
    <row r="342" spans="2:2" ht="14.4" x14ac:dyDescent="0.3">
      <c r="B342" s="3"/>
    </row>
    <row r="343" spans="2:2" ht="14.4" x14ac:dyDescent="0.3">
      <c r="B343" s="3"/>
    </row>
    <row r="344" spans="2:2" ht="14.4" x14ac:dyDescent="0.3">
      <c r="B344" s="3"/>
    </row>
    <row r="345" spans="2:2" ht="14.4" x14ac:dyDescent="0.3">
      <c r="B345" s="3"/>
    </row>
    <row r="346" spans="2:2" ht="14.4" x14ac:dyDescent="0.3">
      <c r="B346" s="3"/>
    </row>
    <row r="347" spans="2:2" ht="14.4" x14ac:dyDescent="0.3">
      <c r="B347" s="3"/>
    </row>
    <row r="348" spans="2:2" ht="14.4" x14ac:dyDescent="0.3">
      <c r="B348" s="3"/>
    </row>
    <row r="349" spans="2:2" ht="14.4" x14ac:dyDescent="0.3">
      <c r="B349" s="3"/>
    </row>
    <row r="350" spans="2:2" ht="14.4" x14ac:dyDescent="0.3">
      <c r="B350" s="3"/>
    </row>
    <row r="351" spans="2:2" ht="14.4" x14ac:dyDescent="0.3">
      <c r="B351" s="3"/>
    </row>
    <row r="352" spans="2:2" ht="14.4" x14ac:dyDescent="0.3">
      <c r="B352" s="3"/>
    </row>
    <row r="353" spans="2:2" ht="14.4" x14ac:dyDescent="0.3">
      <c r="B353" s="3"/>
    </row>
    <row r="354" spans="2:2" ht="14.4" x14ac:dyDescent="0.3">
      <c r="B354" s="3"/>
    </row>
    <row r="355" spans="2:2" ht="14.4" x14ac:dyDescent="0.3">
      <c r="B355" s="3"/>
    </row>
    <row r="356" spans="2:2" ht="14.4" x14ac:dyDescent="0.3">
      <c r="B356" s="3"/>
    </row>
    <row r="357" spans="2:2" ht="14.4" x14ac:dyDescent="0.3">
      <c r="B357" s="3"/>
    </row>
    <row r="358" spans="2:2" ht="14.4" x14ac:dyDescent="0.3">
      <c r="B358" s="3"/>
    </row>
    <row r="359" spans="2:2" ht="14.4" x14ac:dyDescent="0.3">
      <c r="B359" s="3"/>
    </row>
    <row r="360" spans="2:2" ht="14.4" x14ac:dyDescent="0.3">
      <c r="B360" s="3"/>
    </row>
    <row r="361" spans="2:2" ht="14.4" x14ac:dyDescent="0.3">
      <c r="B361" s="3"/>
    </row>
    <row r="362" spans="2:2" ht="14.4" x14ac:dyDescent="0.3">
      <c r="B362" s="3"/>
    </row>
    <row r="363" spans="2:2" ht="14.4" x14ac:dyDescent="0.3">
      <c r="B363" s="3"/>
    </row>
    <row r="364" spans="2:2" ht="14.4" x14ac:dyDescent="0.3">
      <c r="B364" s="3"/>
    </row>
    <row r="365" spans="2:2" ht="14.4" x14ac:dyDescent="0.3">
      <c r="B365" s="3"/>
    </row>
    <row r="366" spans="2:2" ht="14.4" x14ac:dyDescent="0.3">
      <c r="B366" s="3"/>
    </row>
    <row r="367" spans="2:2" ht="14.4" x14ac:dyDescent="0.3">
      <c r="B367" s="3"/>
    </row>
    <row r="368" spans="2:2" ht="14.4" x14ac:dyDescent="0.3">
      <c r="B368" s="3"/>
    </row>
    <row r="369" spans="2:2" ht="14.4" x14ac:dyDescent="0.3">
      <c r="B369" s="3"/>
    </row>
    <row r="370" spans="2:2" ht="14.4" x14ac:dyDescent="0.3">
      <c r="B370" s="3"/>
    </row>
    <row r="371" spans="2:2" ht="14.4" x14ac:dyDescent="0.3">
      <c r="B371" s="3"/>
    </row>
    <row r="372" spans="2:2" ht="14.4" x14ac:dyDescent="0.3">
      <c r="B372" s="3"/>
    </row>
    <row r="373" spans="2:2" ht="14.4" x14ac:dyDescent="0.3">
      <c r="B373" s="3"/>
    </row>
    <row r="374" spans="2:2" ht="14.4" x14ac:dyDescent="0.3">
      <c r="B374" s="3"/>
    </row>
    <row r="375" spans="2:2" ht="14.4" x14ac:dyDescent="0.3">
      <c r="B375" s="3"/>
    </row>
    <row r="376" spans="2:2" ht="14.4" x14ac:dyDescent="0.3">
      <c r="B376" s="3"/>
    </row>
    <row r="377" spans="2:2" ht="14.4" x14ac:dyDescent="0.3">
      <c r="B377" s="3"/>
    </row>
    <row r="378" spans="2:2" ht="14.4" x14ac:dyDescent="0.3">
      <c r="B378" s="3"/>
    </row>
    <row r="379" spans="2:2" ht="14.4" x14ac:dyDescent="0.3">
      <c r="B379" s="3"/>
    </row>
    <row r="380" spans="2:2" ht="14.4" x14ac:dyDescent="0.3">
      <c r="B380" s="3"/>
    </row>
    <row r="381" spans="2:2" ht="14.4" x14ac:dyDescent="0.3">
      <c r="B381" s="3"/>
    </row>
    <row r="382" spans="2:2" ht="14.4" x14ac:dyDescent="0.3">
      <c r="B382" s="3"/>
    </row>
    <row r="383" spans="2:2" ht="14.4" x14ac:dyDescent="0.3">
      <c r="B383" s="3"/>
    </row>
    <row r="384" spans="2:2" ht="14.4" x14ac:dyDescent="0.3">
      <c r="B384" s="3"/>
    </row>
    <row r="385" spans="2:2" ht="14.4" x14ac:dyDescent="0.3">
      <c r="B385" s="3"/>
    </row>
    <row r="386" spans="2:2" ht="14.4" x14ac:dyDescent="0.3">
      <c r="B386" s="3"/>
    </row>
    <row r="387" spans="2:2" ht="14.4" x14ac:dyDescent="0.3">
      <c r="B387" s="3"/>
    </row>
    <row r="388" spans="2:2" ht="14.4" x14ac:dyDescent="0.3">
      <c r="B388" s="3"/>
    </row>
    <row r="389" spans="2:2" ht="14.4" x14ac:dyDescent="0.3">
      <c r="B389" s="3"/>
    </row>
    <row r="390" spans="2:2" ht="14.4" x14ac:dyDescent="0.3">
      <c r="B390" s="3"/>
    </row>
    <row r="391" spans="2:2" ht="14.4" x14ac:dyDescent="0.3">
      <c r="B391" s="3"/>
    </row>
    <row r="392" spans="2:2" ht="14.4" x14ac:dyDescent="0.3">
      <c r="B392" s="3"/>
    </row>
    <row r="393" spans="2:2" ht="14.4" x14ac:dyDescent="0.3">
      <c r="B393" s="3"/>
    </row>
    <row r="394" spans="2:2" ht="14.4" x14ac:dyDescent="0.3">
      <c r="B394" s="3"/>
    </row>
    <row r="395" spans="2:2" ht="14.4" x14ac:dyDescent="0.3">
      <c r="B395" s="3"/>
    </row>
    <row r="396" spans="2:2" ht="14.4" x14ac:dyDescent="0.3">
      <c r="B396" s="3"/>
    </row>
    <row r="397" spans="2:2" ht="14.4" x14ac:dyDescent="0.3">
      <c r="B397" s="3"/>
    </row>
    <row r="398" spans="2:2" ht="14.4" x14ac:dyDescent="0.3">
      <c r="B398" s="3"/>
    </row>
    <row r="399" spans="2:2" ht="14.4" x14ac:dyDescent="0.3">
      <c r="B399" s="3"/>
    </row>
    <row r="400" spans="2:2" ht="14.4" x14ac:dyDescent="0.3">
      <c r="B400" s="3"/>
    </row>
    <row r="401" spans="2:2" ht="14.4" x14ac:dyDescent="0.3">
      <c r="B401" s="3"/>
    </row>
    <row r="402" spans="2:2" ht="14.4" x14ac:dyDescent="0.3">
      <c r="B402" s="3"/>
    </row>
    <row r="403" spans="2:2" ht="14.4" x14ac:dyDescent="0.3">
      <c r="B403" s="3"/>
    </row>
    <row r="404" spans="2:2" ht="14.4" x14ac:dyDescent="0.3">
      <c r="B404" s="3"/>
    </row>
    <row r="405" spans="2:2" ht="14.4" x14ac:dyDescent="0.3">
      <c r="B405" s="3"/>
    </row>
    <row r="406" spans="2:2" ht="14.4" x14ac:dyDescent="0.3">
      <c r="B406" s="3"/>
    </row>
    <row r="407" spans="2:2" ht="14.4" x14ac:dyDescent="0.3">
      <c r="B407" s="3"/>
    </row>
    <row r="408" spans="2:2" ht="14.4" x14ac:dyDescent="0.3">
      <c r="B408" s="3"/>
    </row>
    <row r="409" spans="2:2" ht="14.4" x14ac:dyDescent="0.3">
      <c r="B409" s="3"/>
    </row>
    <row r="410" spans="2:2" ht="14.4" x14ac:dyDescent="0.3">
      <c r="B410" s="3"/>
    </row>
    <row r="411" spans="2:2" ht="14.4" x14ac:dyDescent="0.3">
      <c r="B411" s="3"/>
    </row>
    <row r="412" spans="2:2" ht="14.4" x14ac:dyDescent="0.3">
      <c r="B412" s="3"/>
    </row>
    <row r="413" spans="2:2" ht="14.4" x14ac:dyDescent="0.3">
      <c r="B413" s="3"/>
    </row>
    <row r="414" spans="2:2" ht="14.4" x14ac:dyDescent="0.3">
      <c r="B414" s="3"/>
    </row>
    <row r="415" spans="2:2" ht="14.4" x14ac:dyDescent="0.3">
      <c r="B415" s="3"/>
    </row>
    <row r="416" spans="2:2" ht="14.4" x14ac:dyDescent="0.3">
      <c r="B416" s="3"/>
    </row>
    <row r="417" spans="2:2" ht="14.4" x14ac:dyDescent="0.3">
      <c r="B417" s="3"/>
    </row>
    <row r="418" spans="2:2" ht="14.4" x14ac:dyDescent="0.3">
      <c r="B418" s="3"/>
    </row>
    <row r="419" spans="2:2" ht="14.4" x14ac:dyDescent="0.3">
      <c r="B419" s="3"/>
    </row>
    <row r="420" spans="2:2" ht="14.4" x14ac:dyDescent="0.3">
      <c r="B420" s="3"/>
    </row>
    <row r="421" spans="2:2" ht="14.4" x14ac:dyDescent="0.3">
      <c r="B421" s="3"/>
    </row>
    <row r="422" spans="2:2" ht="14.4" x14ac:dyDescent="0.3">
      <c r="B422" s="3"/>
    </row>
    <row r="423" spans="2:2" ht="14.4" x14ac:dyDescent="0.3">
      <c r="B423" s="3"/>
    </row>
    <row r="424" spans="2:2" ht="14.4" x14ac:dyDescent="0.3">
      <c r="B424" s="3"/>
    </row>
    <row r="425" spans="2:2" ht="14.4" x14ac:dyDescent="0.3">
      <c r="B425" s="3"/>
    </row>
    <row r="426" spans="2:2" ht="14.4" x14ac:dyDescent="0.3">
      <c r="B426" s="3"/>
    </row>
    <row r="427" spans="2:2" ht="14.4" x14ac:dyDescent="0.3">
      <c r="B427" s="3"/>
    </row>
    <row r="428" spans="2:2" ht="14.4" x14ac:dyDescent="0.3">
      <c r="B428" s="3"/>
    </row>
    <row r="429" spans="2:2" ht="14.4" x14ac:dyDescent="0.3">
      <c r="B429" s="3"/>
    </row>
    <row r="430" spans="2:2" ht="14.4" x14ac:dyDescent="0.3">
      <c r="B430" s="3"/>
    </row>
    <row r="431" spans="2:2" ht="14.4" x14ac:dyDescent="0.3">
      <c r="B431" s="3"/>
    </row>
    <row r="432" spans="2:2" ht="14.4" x14ac:dyDescent="0.3">
      <c r="B432" s="3"/>
    </row>
    <row r="433" spans="2:2" ht="14.4" x14ac:dyDescent="0.3">
      <c r="B433" s="3"/>
    </row>
    <row r="434" spans="2:2" ht="14.4" x14ac:dyDescent="0.3">
      <c r="B434" s="3"/>
    </row>
    <row r="435" spans="2:2" ht="14.4" x14ac:dyDescent="0.3">
      <c r="B435" s="3"/>
    </row>
    <row r="436" spans="2:2" ht="14.4" x14ac:dyDescent="0.3">
      <c r="B436" s="3"/>
    </row>
    <row r="437" spans="2:2" ht="14.4" x14ac:dyDescent="0.3">
      <c r="B437" s="3"/>
    </row>
    <row r="438" spans="2:2" ht="14.4" x14ac:dyDescent="0.3">
      <c r="B438" s="3"/>
    </row>
    <row r="439" spans="2:2" ht="14.4" x14ac:dyDescent="0.3">
      <c r="B439" s="3"/>
    </row>
    <row r="440" spans="2:2" ht="14.4" x14ac:dyDescent="0.3">
      <c r="B440" s="3"/>
    </row>
    <row r="441" spans="2:2" ht="14.4" x14ac:dyDescent="0.3">
      <c r="B441" s="3"/>
    </row>
    <row r="442" spans="2:2" ht="14.4" x14ac:dyDescent="0.3">
      <c r="B442" s="3"/>
    </row>
    <row r="443" spans="2:2" ht="14.4" x14ac:dyDescent="0.3">
      <c r="B443" s="3"/>
    </row>
    <row r="444" spans="2:2" ht="14.4" x14ac:dyDescent="0.3">
      <c r="B444" s="3"/>
    </row>
    <row r="445" spans="2:2" ht="14.4" x14ac:dyDescent="0.3">
      <c r="B445" s="3"/>
    </row>
    <row r="446" spans="2:2" ht="14.4" x14ac:dyDescent="0.3">
      <c r="B446" s="3"/>
    </row>
    <row r="447" spans="2:2" ht="14.4" x14ac:dyDescent="0.3">
      <c r="B447" s="3"/>
    </row>
    <row r="448" spans="2:2" ht="14.4" x14ac:dyDescent="0.3">
      <c r="B448" s="3"/>
    </row>
    <row r="449" spans="2:2" ht="14.4" x14ac:dyDescent="0.3">
      <c r="B449" s="3"/>
    </row>
    <row r="450" spans="2:2" ht="14.4" x14ac:dyDescent="0.3">
      <c r="B450" s="3"/>
    </row>
    <row r="451" spans="2:2" ht="14.4" x14ac:dyDescent="0.3">
      <c r="B451" s="3"/>
    </row>
    <row r="452" spans="2:2" ht="14.4" x14ac:dyDescent="0.3">
      <c r="B452" s="3"/>
    </row>
    <row r="453" spans="2:2" ht="14.4" x14ac:dyDescent="0.3">
      <c r="B453" s="3"/>
    </row>
    <row r="454" spans="2:2" ht="14.4" x14ac:dyDescent="0.3">
      <c r="B454" s="3"/>
    </row>
    <row r="455" spans="2:2" ht="14.4" x14ac:dyDescent="0.3">
      <c r="B455" s="3"/>
    </row>
    <row r="456" spans="2:2" ht="14.4" x14ac:dyDescent="0.3">
      <c r="B456" s="3"/>
    </row>
    <row r="457" spans="2:2" ht="14.4" x14ac:dyDescent="0.3">
      <c r="B457" s="3"/>
    </row>
    <row r="458" spans="2:2" ht="14.4" x14ac:dyDescent="0.3">
      <c r="B458" s="3"/>
    </row>
    <row r="459" spans="2:2" ht="14.4" x14ac:dyDescent="0.3">
      <c r="B459" s="3"/>
    </row>
    <row r="460" spans="2:2" ht="14.4" x14ac:dyDescent="0.3">
      <c r="B460" s="3"/>
    </row>
    <row r="461" spans="2:2" ht="14.4" x14ac:dyDescent="0.3">
      <c r="B461" s="3"/>
    </row>
    <row r="462" spans="2:2" ht="14.4" x14ac:dyDescent="0.3">
      <c r="B462" s="3"/>
    </row>
    <row r="463" spans="2:2" ht="14.4" x14ac:dyDescent="0.3">
      <c r="B463" s="3"/>
    </row>
    <row r="464" spans="2:2" ht="14.4" x14ac:dyDescent="0.3">
      <c r="B464" s="3"/>
    </row>
    <row r="465" spans="2:2" ht="14.4" x14ac:dyDescent="0.3">
      <c r="B465" s="3"/>
    </row>
    <row r="466" spans="2:2" ht="14.4" x14ac:dyDescent="0.3">
      <c r="B466" s="3"/>
    </row>
    <row r="467" spans="2:2" ht="14.4" x14ac:dyDescent="0.3">
      <c r="B467" s="3"/>
    </row>
    <row r="468" spans="2:2" ht="14.4" x14ac:dyDescent="0.3">
      <c r="B468" s="3"/>
    </row>
    <row r="469" spans="2:2" ht="14.4" x14ac:dyDescent="0.3">
      <c r="B469" s="3"/>
    </row>
    <row r="470" spans="2:2" ht="14.4" x14ac:dyDescent="0.3">
      <c r="B470" s="3"/>
    </row>
    <row r="471" spans="2:2" ht="14.4" x14ac:dyDescent="0.3">
      <c r="B471" s="3"/>
    </row>
    <row r="472" spans="2:2" ht="14.4" x14ac:dyDescent="0.3">
      <c r="B472" s="3"/>
    </row>
    <row r="473" spans="2:2" ht="14.4" x14ac:dyDescent="0.3">
      <c r="B473" s="3"/>
    </row>
    <row r="474" spans="2:2" ht="14.4" x14ac:dyDescent="0.3">
      <c r="B474" s="3"/>
    </row>
    <row r="475" spans="2:2" ht="14.4" x14ac:dyDescent="0.3">
      <c r="B475" s="3"/>
    </row>
    <row r="476" spans="2:2" ht="14.4" x14ac:dyDescent="0.3">
      <c r="B476" s="3"/>
    </row>
    <row r="477" spans="2:2" ht="14.4" x14ac:dyDescent="0.3">
      <c r="B477" s="3"/>
    </row>
    <row r="478" spans="2:2" ht="14.4" x14ac:dyDescent="0.3">
      <c r="B478" s="3"/>
    </row>
    <row r="479" spans="2:2" ht="14.4" x14ac:dyDescent="0.3">
      <c r="B479" s="3"/>
    </row>
    <row r="480" spans="2:2" ht="14.4" x14ac:dyDescent="0.3">
      <c r="B480" s="3"/>
    </row>
    <row r="481" spans="2:2" ht="14.4" x14ac:dyDescent="0.3">
      <c r="B481" s="3"/>
    </row>
    <row r="482" spans="2:2" ht="14.4" x14ac:dyDescent="0.3">
      <c r="B482" s="3"/>
    </row>
    <row r="483" spans="2:2" ht="14.4" x14ac:dyDescent="0.3">
      <c r="B483" s="3"/>
    </row>
    <row r="484" spans="2:2" ht="14.4" x14ac:dyDescent="0.3">
      <c r="B484" s="3"/>
    </row>
    <row r="485" spans="2:2" ht="14.4" x14ac:dyDescent="0.3">
      <c r="B485" s="3"/>
    </row>
    <row r="486" spans="2:2" ht="14.4" x14ac:dyDescent="0.3">
      <c r="B486" s="3"/>
    </row>
    <row r="487" spans="2:2" ht="14.4" x14ac:dyDescent="0.3">
      <c r="B487" s="3"/>
    </row>
    <row r="488" spans="2:2" ht="14.4" x14ac:dyDescent="0.3">
      <c r="B488" s="3"/>
    </row>
    <row r="489" spans="2:2" ht="14.4" x14ac:dyDescent="0.3">
      <c r="B489" s="3"/>
    </row>
    <row r="490" spans="2:2" ht="14.4" x14ac:dyDescent="0.3">
      <c r="B490" s="3"/>
    </row>
    <row r="491" spans="2:2" ht="14.4" x14ac:dyDescent="0.3">
      <c r="B491" s="3"/>
    </row>
    <row r="492" spans="2:2" ht="14.4" x14ac:dyDescent="0.3">
      <c r="B492" s="3"/>
    </row>
    <row r="493" spans="2:2" ht="14.4" x14ac:dyDescent="0.3">
      <c r="B493" s="3"/>
    </row>
    <row r="494" spans="2:2" ht="14.4" x14ac:dyDescent="0.3">
      <c r="B494" s="3"/>
    </row>
    <row r="495" spans="2:2" ht="14.4" x14ac:dyDescent="0.3">
      <c r="B495" s="3"/>
    </row>
    <row r="496" spans="2:2" ht="14.4" x14ac:dyDescent="0.3">
      <c r="B496" s="3"/>
    </row>
    <row r="497" spans="2:2" ht="14.4" x14ac:dyDescent="0.3">
      <c r="B497" s="3"/>
    </row>
    <row r="498" spans="2:2" ht="14.4" x14ac:dyDescent="0.3">
      <c r="B498" s="3"/>
    </row>
    <row r="499" spans="2:2" ht="14.4" x14ac:dyDescent="0.3">
      <c r="B499" s="3"/>
    </row>
    <row r="500" spans="2:2" ht="14.4" x14ac:dyDescent="0.3">
      <c r="B500" s="3"/>
    </row>
    <row r="501" spans="2:2" ht="14.4" x14ac:dyDescent="0.3">
      <c r="B501" s="3"/>
    </row>
    <row r="502" spans="2:2" ht="14.4" x14ac:dyDescent="0.3">
      <c r="B502" s="3"/>
    </row>
    <row r="503" spans="2:2" ht="14.4" x14ac:dyDescent="0.3">
      <c r="B503" s="3"/>
    </row>
    <row r="504" spans="2:2" ht="14.4" x14ac:dyDescent="0.3">
      <c r="B504" s="3"/>
    </row>
    <row r="505" spans="2:2" ht="14.4" x14ac:dyDescent="0.3">
      <c r="B505" s="3"/>
    </row>
    <row r="506" spans="2:2" ht="14.4" x14ac:dyDescent="0.3">
      <c r="B506" s="3"/>
    </row>
    <row r="507" spans="2:2" ht="14.4" x14ac:dyDescent="0.3">
      <c r="B507" s="3"/>
    </row>
    <row r="508" spans="2:2" ht="14.4" x14ac:dyDescent="0.3">
      <c r="B508" s="3"/>
    </row>
    <row r="509" spans="2:2" ht="14.4" x14ac:dyDescent="0.3">
      <c r="B509" s="3"/>
    </row>
    <row r="510" spans="2:2" ht="14.4" x14ac:dyDescent="0.3">
      <c r="B510" s="3"/>
    </row>
    <row r="511" spans="2:2" ht="14.4" x14ac:dyDescent="0.3">
      <c r="B511" s="3"/>
    </row>
    <row r="512" spans="2:2" ht="14.4" x14ac:dyDescent="0.3">
      <c r="B512" s="3"/>
    </row>
    <row r="513" spans="2:2" ht="14.4" x14ac:dyDescent="0.3">
      <c r="B513" s="3"/>
    </row>
    <row r="514" spans="2:2" ht="14.4" x14ac:dyDescent="0.3">
      <c r="B514" s="3"/>
    </row>
    <row r="515" spans="2:2" ht="14.4" x14ac:dyDescent="0.3">
      <c r="B515" s="3"/>
    </row>
    <row r="516" spans="2:2" ht="14.4" x14ac:dyDescent="0.3">
      <c r="B516" s="3"/>
    </row>
    <row r="517" spans="2:2" ht="14.4" x14ac:dyDescent="0.3">
      <c r="B517" s="3"/>
    </row>
    <row r="518" spans="2:2" ht="14.4" x14ac:dyDescent="0.3">
      <c r="B518" s="3"/>
    </row>
    <row r="519" spans="2:2" ht="14.4" x14ac:dyDescent="0.3">
      <c r="B519" s="3"/>
    </row>
    <row r="520" spans="2:2" ht="14.4" x14ac:dyDescent="0.3">
      <c r="B520" s="3"/>
    </row>
    <row r="521" spans="2:2" ht="14.4" x14ac:dyDescent="0.3">
      <c r="B521" s="3"/>
    </row>
    <row r="522" spans="2:2" ht="14.4" x14ac:dyDescent="0.3">
      <c r="B522" s="3"/>
    </row>
    <row r="523" spans="2:2" ht="14.4" x14ac:dyDescent="0.3">
      <c r="B523" s="3"/>
    </row>
    <row r="524" spans="2:2" ht="14.4" x14ac:dyDescent="0.3">
      <c r="B524" s="3"/>
    </row>
    <row r="525" spans="2:2" ht="14.4" x14ac:dyDescent="0.3">
      <c r="B525" s="3"/>
    </row>
    <row r="526" spans="2:2" ht="14.4" x14ac:dyDescent="0.3">
      <c r="B526" s="3"/>
    </row>
    <row r="527" spans="2:2" ht="14.4" x14ac:dyDescent="0.3">
      <c r="B527" s="3"/>
    </row>
    <row r="528" spans="2:2" ht="14.4" x14ac:dyDescent="0.3">
      <c r="B528" s="3"/>
    </row>
    <row r="529" spans="2:2" ht="14.4" x14ac:dyDescent="0.3">
      <c r="B529" s="3"/>
    </row>
    <row r="530" spans="2:2" ht="14.4" x14ac:dyDescent="0.3">
      <c r="B530" s="3"/>
    </row>
    <row r="531" spans="2:2" ht="14.4" x14ac:dyDescent="0.3">
      <c r="B531" s="3"/>
    </row>
    <row r="532" spans="2:2" ht="14.4" x14ac:dyDescent="0.3">
      <c r="B532" s="3"/>
    </row>
    <row r="533" spans="2:2" ht="14.4" x14ac:dyDescent="0.3">
      <c r="B533" s="3"/>
    </row>
    <row r="534" spans="2:2" ht="14.4" x14ac:dyDescent="0.3">
      <c r="B534" s="3"/>
    </row>
    <row r="535" spans="2:2" ht="14.4" x14ac:dyDescent="0.3">
      <c r="B535" s="3"/>
    </row>
    <row r="536" spans="2:2" ht="14.4" x14ac:dyDescent="0.3">
      <c r="B536" s="3"/>
    </row>
    <row r="537" spans="2:2" ht="14.4" x14ac:dyDescent="0.3">
      <c r="B537" s="3"/>
    </row>
    <row r="538" spans="2:2" ht="14.4" x14ac:dyDescent="0.3">
      <c r="B538" s="3"/>
    </row>
    <row r="539" spans="2:2" ht="14.4" x14ac:dyDescent="0.3">
      <c r="B539" s="3"/>
    </row>
    <row r="540" spans="2:2" ht="14.4" x14ac:dyDescent="0.3">
      <c r="B540" s="3"/>
    </row>
    <row r="541" spans="2:2" ht="14.4" x14ac:dyDescent="0.3">
      <c r="B541" s="3"/>
    </row>
    <row r="542" spans="2:2" ht="14.4" x14ac:dyDescent="0.3">
      <c r="B542" s="3"/>
    </row>
    <row r="543" spans="2:2" ht="14.4" x14ac:dyDescent="0.3">
      <c r="B543" s="3"/>
    </row>
    <row r="544" spans="2:2" ht="14.4" x14ac:dyDescent="0.3">
      <c r="B544" s="3"/>
    </row>
    <row r="545" spans="2:2" ht="14.4" x14ac:dyDescent="0.3">
      <c r="B545" s="3"/>
    </row>
    <row r="546" spans="2:2" ht="14.4" x14ac:dyDescent="0.3">
      <c r="B546" s="3"/>
    </row>
    <row r="547" spans="2:2" ht="14.4" x14ac:dyDescent="0.3">
      <c r="B547" s="3"/>
    </row>
    <row r="548" spans="2:2" ht="14.4" x14ac:dyDescent="0.3">
      <c r="B548" s="3"/>
    </row>
    <row r="549" spans="2:2" ht="14.4" x14ac:dyDescent="0.3">
      <c r="B549" s="3"/>
    </row>
    <row r="550" spans="2:2" ht="14.4" x14ac:dyDescent="0.3">
      <c r="B550" s="3"/>
    </row>
    <row r="551" spans="2:2" ht="14.4" x14ac:dyDescent="0.3">
      <c r="B551" s="3"/>
    </row>
    <row r="552" spans="2:2" ht="14.4" x14ac:dyDescent="0.3">
      <c r="B552" s="3"/>
    </row>
    <row r="553" spans="2:2" ht="14.4" x14ac:dyDescent="0.3">
      <c r="B553" s="3"/>
    </row>
    <row r="554" spans="2:2" ht="14.4" x14ac:dyDescent="0.3">
      <c r="B554" s="3"/>
    </row>
    <row r="555" spans="2:2" ht="14.4" x14ac:dyDescent="0.3">
      <c r="B555" s="3"/>
    </row>
    <row r="556" spans="2:2" ht="14.4" x14ac:dyDescent="0.3">
      <c r="B556" s="3"/>
    </row>
    <row r="557" spans="2:2" ht="14.4" x14ac:dyDescent="0.3">
      <c r="B557" s="3"/>
    </row>
    <row r="558" spans="2:2" ht="14.4" x14ac:dyDescent="0.3">
      <c r="B558" s="3"/>
    </row>
    <row r="559" spans="2:2" ht="14.4" x14ac:dyDescent="0.3">
      <c r="B559" s="3"/>
    </row>
    <row r="560" spans="2:2" ht="14.4" x14ac:dyDescent="0.3">
      <c r="B560" s="3"/>
    </row>
    <row r="561" spans="2:2" ht="14.4" x14ac:dyDescent="0.3">
      <c r="B561" s="3"/>
    </row>
    <row r="562" spans="2:2" ht="14.4" x14ac:dyDescent="0.3">
      <c r="B562" s="3"/>
    </row>
    <row r="563" spans="2:2" ht="14.4" x14ac:dyDescent="0.3">
      <c r="B563" s="3"/>
    </row>
    <row r="564" spans="2:2" ht="14.4" x14ac:dyDescent="0.3">
      <c r="B564" s="3"/>
    </row>
    <row r="565" spans="2:2" ht="14.4" x14ac:dyDescent="0.3">
      <c r="B565" s="3"/>
    </row>
    <row r="566" spans="2:2" ht="14.4" x14ac:dyDescent="0.3">
      <c r="B566" s="3"/>
    </row>
    <row r="567" spans="2:2" ht="14.4" x14ac:dyDescent="0.3">
      <c r="B567" s="3"/>
    </row>
    <row r="568" spans="2:2" ht="14.4" x14ac:dyDescent="0.3">
      <c r="B568" s="3"/>
    </row>
    <row r="569" spans="2:2" ht="14.4" x14ac:dyDescent="0.3">
      <c r="B569" s="3"/>
    </row>
    <row r="570" spans="2:2" ht="14.4" x14ac:dyDescent="0.3">
      <c r="B570" s="3"/>
    </row>
    <row r="571" spans="2:2" ht="14.4" x14ac:dyDescent="0.3">
      <c r="B571" s="3"/>
    </row>
    <row r="572" spans="2:2" ht="14.4" x14ac:dyDescent="0.3">
      <c r="B572" s="3"/>
    </row>
    <row r="573" spans="2:2" ht="14.4" x14ac:dyDescent="0.3">
      <c r="B573" s="3"/>
    </row>
    <row r="574" spans="2:2" ht="14.4" x14ac:dyDescent="0.3">
      <c r="B574" s="3"/>
    </row>
    <row r="575" spans="2:2" ht="14.4" x14ac:dyDescent="0.3">
      <c r="B575" s="3"/>
    </row>
    <row r="576" spans="2:2" ht="14.4" x14ac:dyDescent="0.3">
      <c r="B576" s="3"/>
    </row>
    <row r="577" spans="2:2" ht="14.4" x14ac:dyDescent="0.3">
      <c r="B577" s="3"/>
    </row>
    <row r="578" spans="2:2" ht="14.4" x14ac:dyDescent="0.3">
      <c r="B578" s="3"/>
    </row>
    <row r="579" spans="2:2" ht="14.4" x14ac:dyDescent="0.3">
      <c r="B579" s="3"/>
    </row>
    <row r="580" spans="2:2" ht="14.4" x14ac:dyDescent="0.3">
      <c r="B580" s="3"/>
    </row>
    <row r="581" spans="2:2" ht="14.4" x14ac:dyDescent="0.3">
      <c r="B581" s="3"/>
    </row>
    <row r="582" spans="2:2" ht="14.4" x14ac:dyDescent="0.3">
      <c r="B582" s="3"/>
    </row>
    <row r="583" spans="2:2" ht="14.4" x14ac:dyDescent="0.3">
      <c r="B583" s="3"/>
    </row>
    <row r="584" spans="2:2" ht="14.4" x14ac:dyDescent="0.3">
      <c r="B584" s="3"/>
    </row>
    <row r="585" spans="2:2" ht="14.4" x14ac:dyDescent="0.3">
      <c r="B585" s="3"/>
    </row>
    <row r="586" spans="2:2" ht="14.4" x14ac:dyDescent="0.3">
      <c r="B586" s="3"/>
    </row>
    <row r="587" spans="2:2" ht="14.4" x14ac:dyDescent="0.3">
      <c r="B587" s="3"/>
    </row>
    <row r="588" spans="2:2" ht="14.4" x14ac:dyDescent="0.3">
      <c r="B588" s="3"/>
    </row>
    <row r="589" spans="2:2" ht="14.4" x14ac:dyDescent="0.3">
      <c r="B589" s="3"/>
    </row>
    <row r="590" spans="2:2" ht="14.4" x14ac:dyDescent="0.3">
      <c r="B590" s="3"/>
    </row>
    <row r="591" spans="2:2" ht="14.4" x14ac:dyDescent="0.3">
      <c r="B591" s="3"/>
    </row>
    <row r="592" spans="2:2" ht="14.4" x14ac:dyDescent="0.3">
      <c r="B592" s="3"/>
    </row>
    <row r="593" spans="2:2" ht="14.4" x14ac:dyDescent="0.3">
      <c r="B593" s="3"/>
    </row>
    <row r="594" spans="2:2" ht="14.4" x14ac:dyDescent="0.3">
      <c r="B594" s="3"/>
    </row>
    <row r="595" spans="2:2" ht="14.4" x14ac:dyDescent="0.3">
      <c r="B595" s="3"/>
    </row>
    <row r="596" spans="2:2" ht="14.4" x14ac:dyDescent="0.3">
      <c r="B596" s="3"/>
    </row>
    <row r="597" spans="2:2" ht="14.4" x14ac:dyDescent="0.3">
      <c r="B597" s="3"/>
    </row>
    <row r="598" spans="2:2" ht="14.4" x14ac:dyDescent="0.3">
      <c r="B598" s="3"/>
    </row>
    <row r="599" spans="2:2" ht="14.4" x14ac:dyDescent="0.3">
      <c r="B599" s="3"/>
    </row>
    <row r="600" spans="2:2" ht="14.4" x14ac:dyDescent="0.3">
      <c r="B600" s="3"/>
    </row>
    <row r="601" spans="2:2" ht="14.4" x14ac:dyDescent="0.3">
      <c r="B601" s="3"/>
    </row>
    <row r="602" spans="2:2" ht="14.4" x14ac:dyDescent="0.3">
      <c r="B602" s="3"/>
    </row>
    <row r="603" spans="2:2" ht="14.4" x14ac:dyDescent="0.3">
      <c r="B603" s="3"/>
    </row>
    <row r="604" spans="2:2" ht="14.4" x14ac:dyDescent="0.3">
      <c r="B604" s="3"/>
    </row>
    <row r="605" spans="2:2" ht="14.4" x14ac:dyDescent="0.3">
      <c r="B605" s="3"/>
    </row>
    <row r="606" spans="2:2" ht="14.4" x14ac:dyDescent="0.3">
      <c r="B606" s="3"/>
    </row>
    <row r="607" spans="2:2" ht="14.4" x14ac:dyDescent="0.3">
      <c r="B607" s="3"/>
    </row>
    <row r="608" spans="2:2" ht="14.4" x14ac:dyDescent="0.3">
      <c r="B608" s="3"/>
    </row>
    <row r="609" spans="2:2" ht="14.4" x14ac:dyDescent="0.3">
      <c r="B609" s="3"/>
    </row>
    <row r="610" spans="2:2" ht="14.4" x14ac:dyDescent="0.3">
      <c r="B610" s="3"/>
    </row>
    <row r="611" spans="2:2" ht="14.4" x14ac:dyDescent="0.3">
      <c r="B611" s="3"/>
    </row>
    <row r="612" spans="2:2" ht="14.4" x14ac:dyDescent="0.3">
      <c r="B612" s="3"/>
    </row>
    <row r="613" spans="2:2" ht="14.4" x14ac:dyDescent="0.3">
      <c r="B613" s="3"/>
    </row>
    <row r="614" spans="2:2" ht="14.4" x14ac:dyDescent="0.3">
      <c r="B614" s="3"/>
    </row>
    <row r="615" spans="2:2" ht="14.4" x14ac:dyDescent="0.3">
      <c r="B615" s="3"/>
    </row>
    <row r="616" spans="2:2" ht="14.4" x14ac:dyDescent="0.3">
      <c r="B616" s="3"/>
    </row>
    <row r="617" spans="2:2" ht="14.4" x14ac:dyDescent="0.3">
      <c r="B617" s="3"/>
    </row>
    <row r="618" spans="2:2" ht="14.4" x14ac:dyDescent="0.3">
      <c r="B618" s="3"/>
    </row>
    <row r="619" spans="2:2" ht="14.4" x14ac:dyDescent="0.3">
      <c r="B619" s="3"/>
    </row>
    <row r="620" spans="2:2" ht="14.4" x14ac:dyDescent="0.3">
      <c r="B620" s="3"/>
    </row>
    <row r="621" spans="2:2" ht="14.4" x14ac:dyDescent="0.3">
      <c r="B621" s="3"/>
    </row>
    <row r="622" spans="2:2" ht="14.4" x14ac:dyDescent="0.3">
      <c r="B622" s="3"/>
    </row>
    <row r="623" spans="2:2" ht="14.4" x14ac:dyDescent="0.3">
      <c r="B623" s="3"/>
    </row>
    <row r="624" spans="2:2" ht="14.4" x14ac:dyDescent="0.3">
      <c r="B624" s="3"/>
    </row>
    <row r="625" spans="2:2" ht="14.4" x14ac:dyDescent="0.3">
      <c r="B625" s="3"/>
    </row>
    <row r="626" spans="2:2" ht="14.4" x14ac:dyDescent="0.3">
      <c r="B626" s="3"/>
    </row>
    <row r="627" spans="2:2" ht="14.4" x14ac:dyDescent="0.3">
      <c r="B627" s="3"/>
    </row>
    <row r="628" spans="2:2" ht="14.4" x14ac:dyDescent="0.3">
      <c r="B628" s="3"/>
    </row>
    <row r="629" spans="2:2" ht="14.4" x14ac:dyDescent="0.3">
      <c r="B629" s="3"/>
    </row>
    <row r="630" spans="2:2" ht="14.4" x14ac:dyDescent="0.3">
      <c r="B630" s="3"/>
    </row>
    <row r="631" spans="2:2" ht="14.4" x14ac:dyDescent="0.3">
      <c r="B631" s="3"/>
    </row>
    <row r="632" spans="2:2" ht="14.4" x14ac:dyDescent="0.3">
      <c r="B632" s="3"/>
    </row>
    <row r="633" spans="2:2" ht="14.4" x14ac:dyDescent="0.3">
      <c r="B633" s="3"/>
    </row>
    <row r="634" spans="2:2" ht="14.4" x14ac:dyDescent="0.3">
      <c r="B634" s="3"/>
    </row>
    <row r="635" spans="2:2" ht="14.4" x14ac:dyDescent="0.3">
      <c r="B635" s="3"/>
    </row>
    <row r="636" spans="2:2" ht="14.4" x14ac:dyDescent="0.3">
      <c r="B636" s="3"/>
    </row>
    <row r="637" spans="2:2" ht="14.4" x14ac:dyDescent="0.3">
      <c r="B637" s="3"/>
    </row>
    <row r="638" spans="2:2" ht="14.4" x14ac:dyDescent="0.3">
      <c r="B638" s="3"/>
    </row>
    <row r="639" spans="2:2" ht="14.4" x14ac:dyDescent="0.3">
      <c r="B639" s="3"/>
    </row>
    <row r="640" spans="2:2" ht="14.4" x14ac:dyDescent="0.3">
      <c r="B640" s="3"/>
    </row>
    <row r="641" spans="2:2" ht="14.4" x14ac:dyDescent="0.3">
      <c r="B641" s="3"/>
    </row>
    <row r="642" spans="2:2" ht="14.4" x14ac:dyDescent="0.3">
      <c r="B642" s="3"/>
    </row>
    <row r="643" spans="2:2" ht="14.4" x14ac:dyDescent="0.3">
      <c r="B643" s="3"/>
    </row>
    <row r="644" spans="2:2" ht="14.4" x14ac:dyDescent="0.3">
      <c r="B644" s="3"/>
    </row>
    <row r="645" spans="2:2" ht="14.4" x14ac:dyDescent="0.3">
      <c r="B645" s="3"/>
    </row>
    <row r="646" spans="2:2" ht="14.4" x14ac:dyDescent="0.3">
      <c r="B646" s="3"/>
    </row>
    <row r="647" spans="2:2" ht="14.4" x14ac:dyDescent="0.3">
      <c r="B647" s="3"/>
    </row>
    <row r="648" spans="2:2" ht="14.4" x14ac:dyDescent="0.3">
      <c r="B648" s="3"/>
    </row>
    <row r="649" spans="2:2" ht="14.4" x14ac:dyDescent="0.3">
      <c r="B649" s="3"/>
    </row>
    <row r="650" spans="2:2" ht="14.4" x14ac:dyDescent="0.3">
      <c r="B650" s="3"/>
    </row>
    <row r="651" spans="2:2" ht="14.4" x14ac:dyDescent="0.3">
      <c r="B651" s="3"/>
    </row>
    <row r="652" spans="2:2" ht="14.4" x14ac:dyDescent="0.3">
      <c r="B652" s="3"/>
    </row>
    <row r="653" spans="2:2" ht="14.4" x14ac:dyDescent="0.3">
      <c r="B653" s="3"/>
    </row>
    <row r="654" spans="2:2" ht="14.4" x14ac:dyDescent="0.3">
      <c r="B654" s="3"/>
    </row>
    <row r="655" spans="2:2" ht="14.4" x14ac:dyDescent="0.3">
      <c r="B655" s="3"/>
    </row>
    <row r="656" spans="2:2" ht="14.4" x14ac:dyDescent="0.3">
      <c r="B656" s="3"/>
    </row>
    <row r="657" spans="2:2" ht="14.4" x14ac:dyDescent="0.3">
      <c r="B657" s="3"/>
    </row>
    <row r="658" spans="2:2" ht="14.4" x14ac:dyDescent="0.3">
      <c r="B658" s="3"/>
    </row>
    <row r="659" spans="2:2" ht="14.4" x14ac:dyDescent="0.3">
      <c r="B659" s="3"/>
    </row>
    <row r="660" spans="2:2" ht="14.4" x14ac:dyDescent="0.3">
      <c r="B660" s="3"/>
    </row>
    <row r="661" spans="2:2" ht="14.4" x14ac:dyDescent="0.3">
      <c r="B661" s="3"/>
    </row>
    <row r="662" spans="2:2" ht="14.4" x14ac:dyDescent="0.3">
      <c r="B662" s="3"/>
    </row>
    <row r="663" spans="2:2" ht="14.4" x14ac:dyDescent="0.3">
      <c r="B663" s="3"/>
    </row>
    <row r="664" spans="2:2" ht="14.4" x14ac:dyDescent="0.3">
      <c r="B664" s="3"/>
    </row>
    <row r="665" spans="2:2" ht="14.4" x14ac:dyDescent="0.3">
      <c r="B665" s="3"/>
    </row>
    <row r="666" spans="2:2" ht="14.4" x14ac:dyDescent="0.3">
      <c r="B666" s="3"/>
    </row>
    <row r="667" spans="2:2" ht="14.4" x14ac:dyDescent="0.3">
      <c r="B667" s="3"/>
    </row>
    <row r="668" spans="2:2" ht="14.4" x14ac:dyDescent="0.3">
      <c r="B668" s="3"/>
    </row>
    <row r="669" spans="2:2" ht="14.4" x14ac:dyDescent="0.3">
      <c r="B669" s="3"/>
    </row>
    <row r="670" spans="2:2" ht="14.4" x14ac:dyDescent="0.3">
      <c r="B670" s="3"/>
    </row>
    <row r="671" spans="2:2" ht="14.4" x14ac:dyDescent="0.3">
      <c r="B671" s="3"/>
    </row>
    <row r="672" spans="2:2" ht="14.4" x14ac:dyDescent="0.3">
      <c r="B672" s="3"/>
    </row>
    <row r="673" spans="2:2" ht="14.4" x14ac:dyDescent="0.3">
      <c r="B673" s="3"/>
    </row>
    <row r="674" spans="2:2" ht="14.4" x14ac:dyDescent="0.3">
      <c r="B674" s="3"/>
    </row>
    <row r="675" spans="2:2" ht="14.4" x14ac:dyDescent="0.3">
      <c r="B675" s="3"/>
    </row>
    <row r="676" spans="2:2" ht="14.4" x14ac:dyDescent="0.3">
      <c r="B676" s="3"/>
    </row>
    <row r="677" spans="2:2" ht="14.4" x14ac:dyDescent="0.3">
      <c r="B677" s="3"/>
    </row>
    <row r="678" spans="2:2" ht="14.4" x14ac:dyDescent="0.3">
      <c r="B678" s="3"/>
    </row>
    <row r="679" spans="2:2" ht="14.4" x14ac:dyDescent="0.3">
      <c r="B679" s="3"/>
    </row>
    <row r="680" spans="2:2" ht="14.4" x14ac:dyDescent="0.3">
      <c r="B680" s="3"/>
    </row>
    <row r="681" spans="2:2" ht="14.4" x14ac:dyDescent="0.3">
      <c r="B681" s="3"/>
    </row>
    <row r="682" spans="2:2" ht="14.4" x14ac:dyDescent="0.3">
      <c r="B682" s="3"/>
    </row>
    <row r="683" spans="2:2" ht="14.4" x14ac:dyDescent="0.3">
      <c r="B683" s="3"/>
    </row>
    <row r="684" spans="2:2" ht="14.4" x14ac:dyDescent="0.3">
      <c r="B684" s="3"/>
    </row>
    <row r="685" spans="2:2" ht="14.4" x14ac:dyDescent="0.3">
      <c r="B685" s="3"/>
    </row>
    <row r="686" spans="2:2" ht="14.4" x14ac:dyDescent="0.3">
      <c r="B686" s="3"/>
    </row>
    <row r="687" spans="2:2" ht="14.4" x14ac:dyDescent="0.3">
      <c r="B687" s="3"/>
    </row>
    <row r="688" spans="2:2" ht="14.4" x14ac:dyDescent="0.3">
      <c r="B688" s="3"/>
    </row>
    <row r="689" spans="2:2" ht="14.4" x14ac:dyDescent="0.3">
      <c r="B689" s="3"/>
    </row>
    <row r="690" spans="2:2" ht="14.4" x14ac:dyDescent="0.3">
      <c r="B690" s="3"/>
    </row>
    <row r="691" spans="2:2" ht="14.4" x14ac:dyDescent="0.3">
      <c r="B691" s="3"/>
    </row>
    <row r="692" spans="2:2" ht="14.4" x14ac:dyDescent="0.3">
      <c r="B692" s="3"/>
    </row>
    <row r="693" spans="2:2" ht="14.4" x14ac:dyDescent="0.3">
      <c r="B693" s="3"/>
    </row>
    <row r="694" spans="2:2" ht="14.4" x14ac:dyDescent="0.3">
      <c r="B694" s="3"/>
    </row>
    <row r="695" spans="2:2" ht="14.4" x14ac:dyDescent="0.3">
      <c r="B695" s="3"/>
    </row>
    <row r="696" spans="2:2" ht="14.4" x14ac:dyDescent="0.3">
      <c r="B696" s="3"/>
    </row>
    <row r="697" spans="2:2" ht="14.4" x14ac:dyDescent="0.3">
      <c r="B697" s="3"/>
    </row>
    <row r="698" spans="2:2" ht="14.4" x14ac:dyDescent="0.3">
      <c r="B698" s="3"/>
    </row>
    <row r="699" spans="2:2" ht="14.4" x14ac:dyDescent="0.3">
      <c r="B699" s="3"/>
    </row>
    <row r="700" spans="2:2" ht="14.4" x14ac:dyDescent="0.3">
      <c r="B700" s="3"/>
    </row>
    <row r="701" spans="2:2" ht="14.4" x14ac:dyDescent="0.3">
      <c r="B701" s="3"/>
    </row>
    <row r="702" spans="2:2" ht="14.4" x14ac:dyDescent="0.3">
      <c r="B702" s="3"/>
    </row>
    <row r="703" spans="2:2" ht="14.4" x14ac:dyDescent="0.3">
      <c r="B703" s="3"/>
    </row>
    <row r="704" spans="2:2" ht="14.4" x14ac:dyDescent="0.3">
      <c r="B704" s="3"/>
    </row>
    <row r="705" spans="2:2" ht="14.4" x14ac:dyDescent="0.3">
      <c r="B705" s="3"/>
    </row>
    <row r="706" spans="2:2" ht="14.4" x14ac:dyDescent="0.3">
      <c r="B706" s="3"/>
    </row>
    <row r="707" spans="2:2" ht="14.4" x14ac:dyDescent="0.3">
      <c r="B707" s="3"/>
    </row>
    <row r="708" spans="2:2" ht="14.4" x14ac:dyDescent="0.3">
      <c r="B708" s="3"/>
    </row>
    <row r="709" spans="2:2" ht="14.4" x14ac:dyDescent="0.3">
      <c r="B709" s="3"/>
    </row>
    <row r="710" spans="2:2" ht="14.4" x14ac:dyDescent="0.3">
      <c r="B710" s="3"/>
    </row>
    <row r="711" spans="2:2" ht="14.4" x14ac:dyDescent="0.3">
      <c r="B711" s="3"/>
    </row>
    <row r="712" spans="2:2" ht="14.4" x14ac:dyDescent="0.3">
      <c r="B712" s="3"/>
    </row>
    <row r="713" spans="2:2" ht="14.4" x14ac:dyDescent="0.3">
      <c r="B713" s="3"/>
    </row>
    <row r="714" spans="2:2" ht="14.4" x14ac:dyDescent="0.3">
      <c r="B714" s="3"/>
    </row>
    <row r="715" spans="2:2" ht="14.4" x14ac:dyDescent="0.3">
      <c r="B715" s="3"/>
    </row>
    <row r="716" spans="2:2" ht="14.4" x14ac:dyDescent="0.3">
      <c r="B716" s="3"/>
    </row>
    <row r="717" spans="2:2" ht="14.4" x14ac:dyDescent="0.3">
      <c r="B717" s="3"/>
    </row>
    <row r="718" spans="2:2" ht="14.4" x14ac:dyDescent="0.3">
      <c r="B718" s="3"/>
    </row>
    <row r="719" spans="2:2" ht="14.4" x14ac:dyDescent="0.3">
      <c r="B719" s="3"/>
    </row>
    <row r="720" spans="2:2" ht="14.4" x14ac:dyDescent="0.3">
      <c r="B720" s="3"/>
    </row>
    <row r="721" spans="2:2" ht="14.4" x14ac:dyDescent="0.3">
      <c r="B721" s="3"/>
    </row>
    <row r="722" spans="2:2" ht="14.4" x14ac:dyDescent="0.3">
      <c r="B722" s="3"/>
    </row>
    <row r="723" spans="2:2" ht="14.4" x14ac:dyDescent="0.3">
      <c r="B723" s="3"/>
    </row>
    <row r="724" spans="2:2" ht="14.4" x14ac:dyDescent="0.3">
      <c r="B724" s="3"/>
    </row>
    <row r="725" spans="2:2" ht="14.4" x14ac:dyDescent="0.3">
      <c r="B725" s="3"/>
    </row>
    <row r="726" spans="2:2" ht="14.4" x14ac:dyDescent="0.3">
      <c r="B726" s="3"/>
    </row>
    <row r="727" spans="2:2" ht="14.4" x14ac:dyDescent="0.3">
      <c r="B727" s="3"/>
    </row>
    <row r="728" spans="2:2" ht="14.4" x14ac:dyDescent="0.3">
      <c r="B728" s="3"/>
    </row>
    <row r="729" spans="2:2" ht="14.4" x14ac:dyDescent="0.3">
      <c r="B729" s="3"/>
    </row>
    <row r="730" spans="2:2" ht="14.4" x14ac:dyDescent="0.3">
      <c r="B730" s="3"/>
    </row>
    <row r="731" spans="2:2" ht="14.4" x14ac:dyDescent="0.3">
      <c r="B731" s="3"/>
    </row>
    <row r="732" spans="2:2" ht="14.4" x14ac:dyDescent="0.3">
      <c r="B732" s="3"/>
    </row>
    <row r="733" spans="2:2" ht="14.4" x14ac:dyDescent="0.3">
      <c r="B733" s="3"/>
    </row>
    <row r="734" spans="2:2" ht="14.4" x14ac:dyDescent="0.3">
      <c r="B734" s="3"/>
    </row>
    <row r="735" spans="2:2" ht="14.4" x14ac:dyDescent="0.3">
      <c r="B735" s="3"/>
    </row>
    <row r="736" spans="2:2" ht="14.4" x14ac:dyDescent="0.3">
      <c r="B736" s="3"/>
    </row>
    <row r="737" spans="2:2" ht="14.4" x14ac:dyDescent="0.3">
      <c r="B737" s="3"/>
    </row>
    <row r="738" spans="2:2" ht="14.4" x14ac:dyDescent="0.3">
      <c r="B738" s="3"/>
    </row>
    <row r="739" spans="2:2" ht="14.4" x14ac:dyDescent="0.3">
      <c r="B739" s="3"/>
    </row>
    <row r="740" spans="2:2" ht="14.4" x14ac:dyDescent="0.3">
      <c r="B740" s="3"/>
    </row>
    <row r="741" spans="2:2" ht="14.4" x14ac:dyDescent="0.3">
      <c r="B741" s="3"/>
    </row>
    <row r="742" spans="2:2" ht="14.4" x14ac:dyDescent="0.3">
      <c r="B742" s="3"/>
    </row>
    <row r="743" spans="2:2" ht="14.4" x14ac:dyDescent="0.3">
      <c r="B743" s="3"/>
    </row>
    <row r="744" spans="2:2" ht="14.4" x14ac:dyDescent="0.3">
      <c r="B744" s="3"/>
    </row>
    <row r="745" spans="2:2" ht="14.4" x14ac:dyDescent="0.3">
      <c r="B745" s="3"/>
    </row>
    <row r="746" spans="2:2" ht="14.4" x14ac:dyDescent="0.3">
      <c r="B746" s="3"/>
    </row>
    <row r="747" spans="2:2" ht="14.4" x14ac:dyDescent="0.3">
      <c r="B747" s="3"/>
    </row>
    <row r="748" spans="2:2" ht="14.4" x14ac:dyDescent="0.3">
      <c r="B748" s="3"/>
    </row>
    <row r="749" spans="2:2" ht="14.4" x14ac:dyDescent="0.3">
      <c r="B749" s="3"/>
    </row>
    <row r="750" spans="2:2" ht="14.4" x14ac:dyDescent="0.3">
      <c r="B750" s="3"/>
    </row>
    <row r="751" spans="2:2" ht="14.4" x14ac:dyDescent="0.3">
      <c r="B751" s="3"/>
    </row>
    <row r="752" spans="2:2" ht="14.4" x14ac:dyDescent="0.3">
      <c r="B752" s="3"/>
    </row>
    <row r="753" spans="2:2" ht="14.4" x14ac:dyDescent="0.3">
      <c r="B753" s="3"/>
    </row>
    <row r="754" spans="2:2" ht="14.4" x14ac:dyDescent="0.3">
      <c r="B754" s="3"/>
    </row>
    <row r="755" spans="2:2" ht="14.4" x14ac:dyDescent="0.3">
      <c r="B755" s="3"/>
    </row>
    <row r="756" spans="2:2" ht="14.4" x14ac:dyDescent="0.3">
      <c r="B756" s="3"/>
    </row>
    <row r="757" spans="2:2" ht="14.4" x14ac:dyDescent="0.3">
      <c r="B757" s="3"/>
    </row>
    <row r="758" spans="2:2" ht="14.4" x14ac:dyDescent="0.3">
      <c r="B758" s="3"/>
    </row>
    <row r="759" spans="2:2" ht="14.4" x14ac:dyDescent="0.3">
      <c r="B759" s="3"/>
    </row>
    <row r="760" spans="2:2" ht="14.4" x14ac:dyDescent="0.3">
      <c r="B760" s="3"/>
    </row>
    <row r="761" spans="2:2" ht="14.4" x14ac:dyDescent="0.3">
      <c r="B761" s="3"/>
    </row>
    <row r="762" spans="2:2" ht="14.4" x14ac:dyDescent="0.3">
      <c r="B762" s="3"/>
    </row>
    <row r="763" spans="2:2" ht="14.4" x14ac:dyDescent="0.3">
      <c r="B763" s="3"/>
    </row>
    <row r="764" spans="2:2" ht="14.4" x14ac:dyDescent="0.3">
      <c r="B764" s="3"/>
    </row>
    <row r="765" spans="2:2" ht="14.4" x14ac:dyDescent="0.3">
      <c r="B765" s="3"/>
    </row>
    <row r="766" spans="2:2" ht="14.4" x14ac:dyDescent="0.3">
      <c r="B766" s="3"/>
    </row>
    <row r="767" spans="2:2" ht="14.4" x14ac:dyDescent="0.3">
      <c r="B767" s="3"/>
    </row>
    <row r="768" spans="2:2" ht="14.4" x14ac:dyDescent="0.3">
      <c r="B768" s="3"/>
    </row>
    <row r="769" spans="2:2" ht="14.4" x14ac:dyDescent="0.3">
      <c r="B769" s="3"/>
    </row>
    <row r="770" spans="2:2" ht="14.4" x14ac:dyDescent="0.3">
      <c r="B770" s="3"/>
    </row>
    <row r="771" spans="2:2" ht="14.4" x14ac:dyDescent="0.3">
      <c r="B771" s="3"/>
    </row>
    <row r="772" spans="2:2" ht="14.4" x14ac:dyDescent="0.3">
      <c r="B772" s="3"/>
    </row>
    <row r="773" spans="2:2" ht="14.4" x14ac:dyDescent="0.3">
      <c r="B773" s="3"/>
    </row>
    <row r="774" spans="2:2" ht="14.4" x14ac:dyDescent="0.3">
      <c r="B774" s="3"/>
    </row>
    <row r="775" spans="2:2" ht="14.4" x14ac:dyDescent="0.3">
      <c r="B775" s="3"/>
    </row>
    <row r="776" spans="2:2" ht="14.4" x14ac:dyDescent="0.3">
      <c r="B776" s="3"/>
    </row>
    <row r="777" spans="2:2" ht="14.4" x14ac:dyDescent="0.3">
      <c r="B777" s="3"/>
    </row>
    <row r="778" spans="2:2" ht="14.4" x14ac:dyDescent="0.3">
      <c r="B778" s="3"/>
    </row>
    <row r="779" spans="2:2" ht="14.4" x14ac:dyDescent="0.3">
      <c r="B779" s="3"/>
    </row>
    <row r="780" spans="2:2" ht="14.4" x14ac:dyDescent="0.3">
      <c r="B780" s="3"/>
    </row>
    <row r="781" spans="2:2" ht="14.4" x14ac:dyDescent="0.3">
      <c r="B781" s="3"/>
    </row>
    <row r="782" spans="2:2" ht="14.4" x14ac:dyDescent="0.3">
      <c r="B782" s="3"/>
    </row>
    <row r="783" spans="2:2" ht="14.4" x14ac:dyDescent="0.3">
      <c r="B783" s="3"/>
    </row>
    <row r="784" spans="2:2" ht="14.4" x14ac:dyDescent="0.3">
      <c r="B784" s="3"/>
    </row>
    <row r="785" spans="2:2" ht="14.4" x14ac:dyDescent="0.3">
      <c r="B785" s="3"/>
    </row>
    <row r="786" spans="2:2" ht="14.4" x14ac:dyDescent="0.3">
      <c r="B786" s="3"/>
    </row>
    <row r="787" spans="2:2" ht="14.4" x14ac:dyDescent="0.3">
      <c r="B787" s="3"/>
    </row>
    <row r="788" spans="2:2" ht="14.4" x14ac:dyDescent="0.3">
      <c r="B788" s="3"/>
    </row>
    <row r="789" spans="2:2" ht="14.4" x14ac:dyDescent="0.3">
      <c r="B789" s="3"/>
    </row>
    <row r="790" spans="2:2" ht="14.4" x14ac:dyDescent="0.3">
      <c r="B790" s="3"/>
    </row>
    <row r="791" spans="2:2" ht="14.4" x14ac:dyDescent="0.3">
      <c r="B791" s="3"/>
    </row>
    <row r="792" spans="2:2" ht="14.4" x14ac:dyDescent="0.3">
      <c r="B792" s="3"/>
    </row>
    <row r="793" spans="2:2" ht="14.4" x14ac:dyDescent="0.3">
      <c r="B793" s="3"/>
    </row>
    <row r="794" spans="2:2" ht="14.4" x14ac:dyDescent="0.3">
      <c r="B794" s="3"/>
    </row>
    <row r="795" spans="2:2" ht="14.4" x14ac:dyDescent="0.3">
      <c r="B795" s="3"/>
    </row>
    <row r="796" spans="2:2" ht="14.4" x14ac:dyDescent="0.3">
      <c r="B796" s="3"/>
    </row>
    <row r="797" spans="2:2" ht="14.4" x14ac:dyDescent="0.3">
      <c r="B797" s="3"/>
    </row>
    <row r="798" spans="2:2" ht="14.4" x14ac:dyDescent="0.3">
      <c r="B798" s="3"/>
    </row>
    <row r="799" spans="2:2" ht="14.4" x14ac:dyDescent="0.3">
      <c r="B799" s="3"/>
    </row>
    <row r="800" spans="2:2" ht="14.4" x14ac:dyDescent="0.3">
      <c r="B800" s="3"/>
    </row>
    <row r="801" spans="2:2" ht="14.4" x14ac:dyDescent="0.3">
      <c r="B801" s="3"/>
    </row>
    <row r="802" spans="2:2" ht="14.4" x14ac:dyDescent="0.3">
      <c r="B802" s="3"/>
    </row>
    <row r="803" spans="2:2" ht="14.4" x14ac:dyDescent="0.3">
      <c r="B803" s="3"/>
    </row>
    <row r="804" spans="2:2" ht="14.4" x14ac:dyDescent="0.3">
      <c r="B804" s="3"/>
    </row>
    <row r="805" spans="2:2" ht="14.4" x14ac:dyDescent="0.3">
      <c r="B805" s="3"/>
    </row>
    <row r="806" spans="2:2" ht="14.4" x14ac:dyDescent="0.3">
      <c r="B806" s="3"/>
    </row>
    <row r="807" spans="2:2" ht="14.4" x14ac:dyDescent="0.3">
      <c r="B807" s="3"/>
    </row>
    <row r="808" spans="2:2" ht="14.4" x14ac:dyDescent="0.3">
      <c r="B808" s="3"/>
    </row>
    <row r="809" spans="2:2" ht="14.4" x14ac:dyDescent="0.3">
      <c r="B809" s="3"/>
    </row>
    <row r="810" spans="2:2" ht="14.4" x14ac:dyDescent="0.3">
      <c r="B810" s="3"/>
    </row>
    <row r="811" spans="2:2" ht="14.4" x14ac:dyDescent="0.3">
      <c r="B811" s="3"/>
    </row>
    <row r="812" spans="2:2" ht="14.4" x14ac:dyDescent="0.3">
      <c r="B812" s="3"/>
    </row>
    <row r="813" spans="2:2" ht="14.4" x14ac:dyDescent="0.3">
      <c r="B813" s="3"/>
    </row>
    <row r="814" spans="2:2" ht="14.4" x14ac:dyDescent="0.3">
      <c r="B814" s="3"/>
    </row>
    <row r="815" spans="2:2" ht="14.4" x14ac:dyDescent="0.3">
      <c r="B815" s="3"/>
    </row>
    <row r="816" spans="2:2" ht="14.4" x14ac:dyDescent="0.3">
      <c r="B816" s="3"/>
    </row>
    <row r="817" spans="2:2" ht="14.4" x14ac:dyDescent="0.3">
      <c r="B817" s="3"/>
    </row>
    <row r="818" spans="2:2" ht="14.4" x14ac:dyDescent="0.3">
      <c r="B818" s="3"/>
    </row>
    <row r="819" spans="2:2" ht="14.4" x14ac:dyDescent="0.3">
      <c r="B819" s="3"/>
    </row>
    <row r="820" spans="2:2" ht="14.4" x14ac:dyDescent="0.3">
      <c r="B820" s="3"/>
    </row>
    <row r="821" spans="2:2" ht="14.4" x14ac:dyDescent="0.3">
      <c r="B821" s="3"/>
    </row>
    <row r="822" spans="2:2" ht="14.4" x14ac:dyDescent="0.3">
      <c r="B822" s="3"/>
    </row>
    <row r="823" spans="2:2" ht="14.4" x14ac:dyDescent="0.3">
      <c r="B823" s="3"/>
    </row>
    <row r="824" spans="2:2" ht="14.4" x14ac:dyDescent="0.3">
      <c r="B824" s="3"/>
    </row>
    <row r="825" spans="2:2" ht="14.4" x14ac:dyDescent="0.3">
      <c r="B825" s="3"/>
    </row>
    <row r="826" spans="2:2" ht="14.4" x14ac:dyDescent="0.3">
      <c r="B826" s="3"/>
    </row>
    <row r="827" spans="2:2" ht="14.4" x14ac:dyDescent="0.3">
      <c r="B827" s="3"/>
    </row>
    <row r="828" spans="2:2" ht="14.4" x14ac:dyDescent="0.3">
      <c r="B828" s="3"/>
    </row>
    <row r="829" spans="2:2" ht="14.4" x14ac:dyDescent="0.3">
      <c r="B829" s="3"/>
    </row>
    <row r="830" spans="2:2" ht="14.4" x14ac:dyDescent="0.3">
      <c r="B830" s="3"/>
    </row>
    <row r="831" spans="2:2" ht="14.4" x14ac:dyDescent="0.3">
      <c r="B831" s="3"/>
    </row>
    <row r="832" spans="2:2" ht="14.4" x14ac:dyDescent="0.3">
      <c r="B832" s="3"/>
    </row>
    <row r="833" spans="2:2" ht="14.4" x14ac:dyDescent="0.3">
      <c r="B833" s="3"/>
    </row>
    <row r="834" spans="2:2" ht="14.4" x14ac:dyDescent="0.3">
      <c r="B834" s="3"/>
    </row>
    <row r="835" spans="2:2" ht="14.4" x14ac:dyDescent="0.3">
      <c r="B835" s="3"/>
    </row>
    <row r="836" spans="2:2" ht="14.4" x14ac:dyDescent="0.3">
      <c r="B836" s="3"/>
    </row>
    <row r="837" spans="2:2" ht="14.4" x14ac:dyDescent="0.3">
      <c r="B837" s="3"/>
    </row>
    <row r="838" spans="2:2" ht="14.4" x14ac:dyDescent="0.3">
      <c r="B838" s="3"/>
    </row>
    <row r="839" spans="2:2" ht="14.4" x14ac:dyDescent="0.3">
      <c r="B839" s="3"/>
    </row>
    <row r="840" spans="2:2" ht="14.4" x14ac:dyDescent="0.3">
      <c r="B840" s="3"/>
    </row>
    <row r="841" spans="2:2" ht="14.4" x14ac:dyDescent="0.3">
      <c r="B841" s="3"/>
    </row>
    <row r="842" spans="2:2" ht="14.4" x14ac:dyDescent="0.3">
      <c r="B842" s="3"/>
    </row>
    <row r="843" spans="2:2" ht="14.4" x14ac:dyDescent="0.3">
      <c r="B843" s="3"/>
    </row>
    <row r="844" spans="2:2" ht="14.4" x14ac:dyDescent="0.3">
      <c r="B844" s="3"/>
    </row>
    <row r="845" spans="2:2" ht="14.4" x14ac:dyDescent="0.3">
      <c r="B845" s="3"/>
    </row>
    <row r="846" spans="2:2" ht="14.4" x14ac:dyDescent="0.3">
      <c r="B846" s="3"/>
    </row>
    <row r="847" spans="2:2" ht="14.4" x14ac:dyDescent="0.3">
      <c r="B847" s="3"/>
    </row>
    <row r="848" spans="2:2" ht="14.4" x14ac:dyDescent="0.3">
      <c r="B848" s="3"/>
    </row>
    <row r="849" spans="2:2" ht="14.4" x14ac:dyDescent="0.3">
      <c r="B849" s="3"/>
    </row>
    <row r="850" spans="2:2" ht="14.4" x14ac:dyDescent="0.3">
      <c r="B850" s="3"/>
    </row>
    <row r="851" spans="2:2" ht="14.4" x14ac:dyDescent="0.3">
      <c r="B851" s="3"/>
    </row>
    <row r="852" spans="2:2" ht="14.4" x14ac:dyDescent="0.3">
      <c r="B852" s="3"/>
    </row>
    <row r="853" spans="2:2" ht="14.4" x14ac:dyDescent="0.3">
      <c r="B853" s="3"/>
    </row>
    <row r="854" spans="2:2" ht="14.4" x14ac:dyDescent="0.3">
      <c r="B854" s="3"/>
    </row>
    <row r="855" spans="2:2" ht="14.4" x14ac:dyDescent="0.3">
      <c r="B855" s="3"/>
    </row>
    <row r="856" spans="2:2" ht="14.4" x14ac:dyDescent="0.3">
      <c r="B856" s="3"/>
    </row>
    <row r="857" spans="2:2" ht="14.4" x14ac:dyDescent="0.3">
      <c r="B857" s="3"/>
    </row>
    <row r="858" spans="2:2" ht="14.4" x14ac:dyDescent="0.3">
      <c r="B858" s="3"/>
    </row>
    <row r="859" spans="2:2" ht="14.4" x14ac:dyDescent="0.3">
      <c r="B859" s="3"/>
    </row>
    <row r="860" spans="2:2" ht="14.4" x14ac:dyDescent="0.3">
      <c r="B860" s="3"/>
    </row>
    <row r="861" spans="2:2" ht="14.4" x14ac:dyDescent="0.3">
      <c r="B861" s="3"/>
    </row>
    <row r="862" spans="2:2" ht="14.4" x14ac:dyDescent="0.3">
      <c r="B862" s="3"/>
    </row>
    <row r="863" spans="2:2" ht="14.4" x14ac:dyDescent="0.3">
      <c r="B863" s="3"/>
    </row>
    <row r="864" spans="2:2" ht="14.4" x14ac:dyDescent="0.3">
      <c r="B864" s="3"/>
    </row>
    <row r="865" spans="2:2" ht="14.4" x14ac:dyDescent="0.3">
      <c r="B865" s="3"/>
    </row>
    <row r="866" spans="2:2" ht="14.4" x14ac:dyDescent="0.3">
      <c r="B866" s="3"/>
    </row>
    <row r="867" spans="2:2" ht="14.4" x14ac:dyDescent="0.3">
      <c r="B867" s="3"/>
    </row>
    <row r="868" spans="2:2" ht="14.4" x14ac:dyDescent="0.3">
      <c r="B868" s="3"/>
    </row>
    <row r="869" spans="2:2" ht="14.4" x14ac:dyDescent="0.3">
      <c r="B869" s="3"/>
    </row>
    <row r="870" spans="2:2" ht="14.4" x14ac:dyDescent="0.3">
      <c r="B870" s="3"/>
    </row>
    <row r="871" spans="2:2" ht="14.4" x14ac:dyDescent="0.3">
      <c r="B871" s="3"/>
    </row>
    <row r="872" spans="2:2" ht="14.4" x14ac:dyDescent="0.3">
      <c r="B872" s="3"/>
    </row>
    <row r="873" spans="2:2" ht="14.4" x14ac:dyDescent="0.3">
      <c r="B873" s="3"/>
    </row>
    <row r="874" spans="2:2" ht="14.4" x14ac:dyDescent="0.3">
      <c r="B874" s="3"/>
    </row>
    <row r="875" spans="2:2" ht="14.4" x14ac:dyDescent="0.3">
      <c r="B875" s="3"/>
    </row>
    <row r="876" spans="2:2" ht="14.4" x14ac:dyDescent="0.3">
      <c r="B876" s="3"/>
    </row>
    <row r="877" spans="2:2" ht="14.4" x14ac:dyDescent="0.3">
      <c r="B877" s="3"/>
    </row>
    <row r="878" spans="2:2" ht="14.4" x14ac:dyDescent="0.3">
      <c r="B878" s="3"/>
    </row>
    <row r="879" spans="2:2" ht="14.4" x14ac:dyDescent="0.3">
      <c r="B879" s="3"/>
    </row>
    <row r="880" spans="2:2" ht="14.4" x14ac:dyDescent="0.3">
      <c r="B880" s="3"/>
    </row>
    <row r="881" spans="2:2" ht="14.4" x14ac:dyDescent="0.3">
      <c r="B881" s="3"/>
    </row>
    <row r="882" spans="2:2" ht="14.4" x14ac:dyDescent="0.3">
      <c r="B882" s="3"/>
    </row>
    <row r="883" spans="2:2" ht="14.4" x14ac:dyDescent="0.3">
      <c r="B883" s="3"/>
    </row>
    <row r="884" spans="2:2" ht="14.4" x14ac:dyDescent="0.3">
      <c r="B884" s="3"/>
    </row>
    <row r="885" spans="2:2" ht="14.4" x14ac:dyDescent="0.3">
      <c r="B885" s="3"/>
    </row>
    <row r="886" spans="2:2" ht="14.4" x14ac:dyDescent="0.3">
      <c r="B886" s="3"/>
    </row>
    <row r="887" spans="2:2" ht="14.4" x14ac:dyDescent="0.3">
      <c r="B887" s="3"/>
    </row>
    <row r="888" spans="2:2" ht="14.4" x14ac:dyDescent="0.3">
      <c r="B888" s="3"/>
    </row>
    <row r="889" spans="2:2" ht="14.4" x14ac:dyDescent="0.3">
      <c r="B889" s="3"/>
    </row>
    <row r="890" spans="2:2" ht="14.4" x14ac:dyDescent="0.3">
      <c r="B890" s="3"/>
    </row>
    <row r="891" spans="2:2" ht="14.4" x14ac:dyDescent="0.3">
      <c r="B891" s="3"/>
    </row>
    <row r="892" spans="2:2" ht="14.4" x14ac:dyDescent="0.3">
      <c r="B892" s="3"/>
    </row>
    <row r="893" spans="2:2" ht="14.4" x14ac:dyDescent="0.3">
      <c r="B893" s="3"/>
    </row>
    <row r="894" spans="2:2" ht="14.4" x14ac:dyDescent="0.3">
      <c r="B894" s="3"/>
    </row>
    <row r="895" spans="2:2" ht="14.4" x14ac:dyDescent="0.3">
      <c r="B895" s="3"/>
    </row>
    <row r="896" spans="2:2" ht="14.4" x14ac:dyDescent="0.3">
      <c r="B896" s="3"/>
    </row>
    <row r="897" spans="2:2" ht="14.4" x14ac:dyDescent="0.3">
      <c r="B897" s="3"/>
    </row>
    <row r="898" spans="2:2" ht="14.4" x14ac:dyDescent="0.3">
      <c r="B898" s="3"/>
    </row>
    <row r="899" spans="2:2" ht="14.4" x14ac:dyDescent="0.3">
      <c r="B899" s="3"/>
    </row>
    <row r="900" spans="2:2" ht="14.4" x14ac:dyDescent="0.3">
      <c r="B900" s="3"/>
    </row>
    <row r="901" spans="2:2" ht="14.4" x14ac:dyDescent="0.3">
      <c r="B901" s="3"/>
    </row>
    <row r="902" spans="2:2" ht="14.4" x14ac:dyDescent="0.3">
      <c r="B902" s="3"/>
    </row>
    <row r="903" spans="2:2" ht="14.4" x14ac:dyDescent="0.3">
      <c r="B903" s="3"/>
    </row>
    <row r="904" spans="2:2" ht="14.4" x14ac:dyDescent="0.3">
      <c r="B904" s="3"/>
    </row>
    <row r="905" spans="2:2" ht="14.4" x14ac:dyDescent="0.3">
      <c r="B905" s="3"/>
    </row>
    <row r="906" spans="2:2" ht="14.4" x14ac:dyDescent="0.3">
      <c r="B906" s="3"/>
    </row>
    <row r="907" spans="2:2" ht="14.4" x14ac:dyDescent="0.3">
      <c r="B907" s="3"/>
    </row>
    <row r="908" spans="2:2" ht="14.4" x14ac:dyDescent="0.3">
      <c r="B908" s="3"/>
    </row>
    <row r="909" spans="2:2" ht="14.4" x14ac:dyDescent="0.3">
      <c r="B909" s="3"/>
    </row>
    <row r="910" spans="2:2" ht="14.4" x14ac:dyDescent="0.3">
      <c r="B910" s="3"/>
    </row>
    <row r="911" spans="2:2" ht="14.4" x14ac:dyDescent="0.3">
      <c r="B911" s="3"/>
    </row>
    <row r="912" spans="2:2" ht="14.4" x14ac:dyDescent="0.3">
      <c r="B912" s="3"/>
    </row>
    <row r="913" spans="2:2" ht="14.4" x14ac:dyDescent="0.3">
      <c r="B913" s="3"/>
    </row>
    <row r="914" spans="2:2" ht="14.4" x14ac:dyDescent="0.3">
      <c r="B914" s="3"/>
    </row>
    <row r="915" spans="2:2" ht="14.4" x14ac:dyDescent="0.3">
      <c r="B915" s="3"/>
    </row>
    <row r="916" spans="2:2" ht="14.4" x14ac:dyDescent="0.3">
      <c r="B916" s="3"/>
    </row>
    <row r="917" spans="2:2" ht="14.4" x14ac:dyDescent="0.3">
      <c r="B917" s="3"/>
    </row>
    <row r="918" spans="2:2" ht="14.4" x14ac:dyDescent="0.3">
      <c r="B918" s="3"/>
    </row>
    <row r="919" spans="2:2" ht="14.4" x14ac:dyDescent="0.3">
      <c r="B919" s="3"/>
    </row>
    <row r="920" spans="2:2" ht="14.4" x14ac:dyDescent="0.3">
      <c r="B920" s="3"/>
    </row>
    <row r="921" spans="2:2" ht="14.4" x14ac:dyDescent="0.3">
      <c r="B921" s="3"/>
    </row>
    <row r="922" spans="2:2" ht="14.4" x14ac:dyDescent="0.3">
      <c r="B922" s="3"/>
    </row>
    <row r="923" spans="2:2" ht="14.4" x14ac:dyDescent="0.3">
      <c r="B923" s="3"/>
    </row>
    <row r="924" spans="2:2" ht="14.4" x14ac:dyDescent="0.3">
      <c r="B924" s="3"/>
    </row>
    <row r="925" spans="2:2" ht="14.4" x14ac:dyDescent="0.3">
      <c r="B925" s="3"/>
    </row>
    <row r="926" spans="2:2" ht="14.4" x14ac:dyDescent="0.3">
      <c r="B926" s="3"/>
    </row>
    <row r="927" spans="2:2" ht="14.4" x14ac:dyDescent="0.3">
      <c r="B927" s="3"/>
    </row>
    <row r="928" spans="2:2" ht="14.4" x14ac:dyDescent="0.3">
      <c r="B928" s="3"/>
    </row>
    <row r="929" spans="2:2" ht="14.4" x14ac:dyDescent="0.3">
      <c r="B929" s="3"/>
    </row>
    <row r="930" spans="2:2" ht="14.4" x14ac:dyDescent="0.3">
      <c r="B930" s="3"/>
    </row>
    <row r="931" spans="2:2" ht="14.4" x14ac:dyDescent="0.3">
      <c r="B931" s="3"/>
    </row>
    <row r="932" spans="2:2" ht="14.4" x14ac:dyDescent="0.3">
      <c r="B932" s="3"/>
    </row>
    <row r="933" spans="2:2" ht="14.4" x14ac:dyDescent="0.3">
      <c r="B933" s="3"/>
    </row>
    <row r="934" spans="2:2" ht="14.4" x14ac:dyDescent="0.3">
      <c r="B934" s="3"/>
    </row>
    <row r="935" spans="2:2" ht="14.4" x14ac:dyDescent="0.3">
      <c r="B935" s="3"/>
    </row>
    <row r="936" spans="2:2" ht="14.4" x14ac:dyDescent="0.3">
      <c r="B936" s="3"/>
    </row>
    <row r="937" spans="2:2" ht="14.4" x14ac:dyDescent="0.3">
      <c r="B937" s="3"/>
    </row>
    <row r="938" spans="2:2" ht="14.4" x14ac:dyDescent="0.3">
      <c r="B938" s="3"/>
    </row>
    <row r="939" spans="2:2" ht="14.4" x14ac:dyDescent="0.3">
      <c r="B939" s="3"/>
    </row>
    <row r="940" spans="2:2" ht="14.4" x14ac:dyDescent="0.3">
      <c r="B940" s="3"/>
    </row>
    <row r="941" spans="2:2" ht="14.4" x14ac:dyDescent="0.3">
      <c r="B941" s="3"/>
    </row>
    <row r="942" spans="2:2" ht="14.4" x14ac:dyDescent="0.3">
      <c r="B942" s="3"/>
    </row>
    <row r="943" spans="2:2" ht="14.4" x14ac:dyDescent="0.3">
      <c r="B943" s="3"/>
    </row>
    <row r="944" spans="2:2" ht="14.4" x14ac:dyDescent="0.3">
      <c r="B944" s="3"/>
    </row>
    <row r="945" spans="2:2" ht="14.4" x14ac:dyDescent="0.3">
      <c r="B945" s="3"/>
    </row>
    <row r="946" spans="2:2" ht="14.4" x14ac:dyDescent="0.3">
      <c r="B946" s="3"/>
    </row>
    <row r="947" spans="2:2" ht="14.4" x14ac:dyDescent="0.3">
      <c r="B947" s="3"/>
    </row>
    <row r="948" spans="2:2" ht="14.4" x14ac:dyDescent="0.3">
      <c r="B948" s="3"/>
    </row>
    <row r="949" spans="2:2" ht="14.4" x14ac:dyDescent="0.3">
      <c r="B949" s="3"/>
    </row>
    <row r="950" spans="2:2" ht="14.4" x14ac:dyDescent="0.3">
      <c r="B950" s="3"/>
    </row>
    <row r="951" spans="2:2" ht="14.4" x14ac:dyDescent="0.3">
      <c r="B951" s="3"/>
    </row>
    <row r="952" spans="2:2" ht="14.4" x14ac:dyDescent="0.3">
      <c r="B952" s="3"/>
    </row>
    <row r="953" spans="2:2" ht="14.4" x14ac:dyDescent="0.3">
      <c r="B953" s="3"/>
    </row>
    <row r="954" spans="2:2" ht="14.4" x14ac:dyDescent="0.3">
      <c r="B954" s="3"/>
    </row>
    <row r="955" spans="2:2" ht="14.4" x14ac:dyDescent="0.3">
      <c r="B955" s="3"/>
    </row>
    <row r="956" spans="2:2" ht="14.4" x14ac:dyDescent="0.3">
      <c r="B956" s="3"/>
    </row>
    <row r="957" spans="2:2" ht="14.4" x14ac:dyDescent="0.3">
      <c r="B957" s="3"/>
    </row>
    <row r="958" spans="2:2" ht="14.4" x14ac:dyDescent="0.3">
      <c r="B958" s="3"/>
    </row>
    <row r="959" spans="2:2" ht="14.4" x14ac:dyDescent="0.3">
      <c r="B959" s="3"/>
    </row>
    <row r="960" spans="2:2" ht="14.4" x14ac:dyDescent="0.3">
      <c r="B960" s="3"/>
    </row>
    <row r="961" spans="2:2" ht="14.4" x14ac:dyDescent="0.3">
      <c r="B961" s="3"/>
    </row>
    <row r="962" spans="2:2" ht="14.4" x14ac:dyDescent="0.3">
      <c r="B962" s="3"/>
    </row>
    <row r="963" spans="2:2" ht="14.4" x14ac:dyDescent="0.3">
      <c r="B963" s="3"/>
    </row>
    <row r="964" spans="2:2" ht="14.4" x14ac:dyDescent="0.3">
      <c r="B964" s="3"/>
    </row>
    <row r="965" spans="2:2" ht="14.4" x14ac:dyDescent="0.3">
      <c r="B965" s="3"/>
    </row>
    <row r="966" spans="2:2" ht="14.4" x14ac:dyDescent="0.3">
      <c r="B966" s="3"/>
    </row>
    <row r="967" spans="2:2" ht="14.4" x14ac:dyDescent="0.3">
      <c r="B967" s="3"/>
    </row>
    <row r="968" spans="2:2" ht="14.4" x14ac:dyDescent="0.3">
      <c r="B968" s="3"/>
    </row>
    <row r="969" spans="2:2" ht="14.4" x14ac:dyDescent="0.3">
      <c r="B969" s="3"/>
    </row>
    <row r="970" spans="2:2" ht="14.4" x14ac:dyDescent="0.3">
      <c r="B970" s="3"/>
    </row>
    <row r="971" spans="2:2" ht="14.4" x14ac:dyDescent="0.3">
      <c r="B971" s="3"/>
    </row>
    <row r="972" spans="2:2" ht="14.4" x14ac:dyDescent="0.3">
      <c r="B972" s="3"/>
    </row>
    <row r="973" spans="2:2" ht="14.4" x14ac:dyDescent="0.3">
      <c r="B973" s="3"/>
    </row>
    <row r="974" spans="2:2" ht="14.4" x14ac:dyDescent="0.3">
      <c r="B974" s="3"/>
    </row>
    <row r="975" spans="2:2" ht="14.4" x14ac:dyDescent="0.3">
      <c r="B975" s="3"/>
    </row>
    <row r="976" spans="2:2" ht="14.4" x14ac:dyDescent="0.3">
      <c r="B976" s="3"/>
    </row>
    <row r="977" spans="2:2" ht="14.4" x14ac:dyDescent="0.3">
      <c r="B977" s="3"/>
    </row>
    <row r="978" spans="2:2" ht="14.4" x14ac:dyDescent="0.3">
      <c r="B978" s="3"/>
    </row>
    <row r="979" spans="2:2" ht="14.4" x14ac:dyDescent="0.3">
      <c r="B979" s="3"/>
    </row>
    <row r="980" spans="2:2" ht="14.4" x14ac:dyDescent="0.3">
      <c r="B980" s="3"/>
    </row>
    <row r="981" spans="2:2" ht="14.4" x14ac:dyDescent="0.3">
      <c r="B981" s="3"/>
    </row>
    <row r="982" spans="2:2" ht="14.4" x14ac:dyDescent="0.3">
      <c r="B982" s="3"/>
    </row>
    <row r="983" spans="2:2" ht="14.4" x14ac:dyDescent="0.3">
      <c r="B983" s="3"/>
    </row>
    <row r="984" spans="2:2" ht="14.4" x14ac:dyDescent="0.3">
      <c r="B984" s="3"/>
    </row>
    <row r="985" spans="2:2" ht="14.4" x14ac:dyDescent="0.3">
      <c r="B985" s="3"/>
    </row>
    <row r="986" spans="2:2" ht="14.4" x14ac:dyDescent="0.3">
      <c r="B986" s="3"/>
    </row>
    <row r="987" spans="2:2" ht="14.4" x14ac:dyDescent="0.3">
      <c r="B987" s="3"/>
    </row>
    <row r="988" spans="2:2" ht="14.4" x14ac:dyDescent="0.3">
      <c r="B988" s="3"/>
    </row>
    <row r="989" spans="2:2" ht="14.4" x14ac:dyDescent="0.3">
      <c r="B989" s="3"/>
    </row>
    <row r="990" spans="2:2" ht="14.4" x14ac:dyDescent="0.3">
      <c r="B990" s="3"/>
    </row>
    <row r="991" spans="2:2" ht="14.4" x14ac:dyDescent="0.3">
      <c r="B991" s="3"/>
    </row>
    <row r="992" spans="2:2" ht="14.4" x14ac:dyDescent="0.3">
      <c r="B992" s="3"/>
    </row>
    <row r="993" spans="2:2" ht="14.4" x14ac:dyDescent="0.3">
      <c r="B993" s="3"/>
    </row>
    <row r="994" spans="2:2" ht="14.4" x14ac:dyDescent="0.3">
      <c r="B994" s="3"/>
    </row>
    <row r="995" spans="2:2" ht="14.4" x14ac:dyDescent="0.3">
      <c r="B995" s="3"/>
    </row>
    <row r="996" spans="2:2" ht="14.4" x14ac:dyDescent="0.3">
      <c r="B996" s="3"/>
    </row>
    <row r="997" spans="2:2" ht="14.4" x14ac:dyDescent="0.3">
      <c r="B997" s="3"/>
    </row>
    <row r="998" spans="2:2" ht="14.4" x14ac:dyDescent="0.3">
      <c r="B998" s="3"/>
    </row>
    <row r="999" spans="2:2" ht="14.4" x14ac:dyDescent="0.3">
      <c r="B999" s="3"/>
    </row>
    <row r="1000" spans="2:2" ht="14.4" x14ac:dyDescent="0.3">
      <c r="B1000" s="3"/>
    </row>
    <row r="1001" spans="2:2" ht="14.4" x14ac:dyDescent="0.3">
      <c r="B1001" s="3"/>
    </row>
    <row r="1002" spans="2:2" ht="14.4" x14ac:dyDescent="0.3">
      <c r="B1002" s="3"/>
    </row>
    <row r="1003" spans="2:2" ht="14.4" x14ac:dyDescent="0.3">
      <c r="B1003" s="3"/>
    </row>
    <row r="1004" spans="2:2" ht="14.4" x14ac:dyDescent="0.3">
      <c r="B1004" s="3"/>
    </row>
    <row r="1005" spans="2:2" ht="14.4" x14ac:dyDescent="0.3">
      <c r="B1005" s="3"/>
    </row>
    <row r="1006" spans="2:2" ht="14.4" x14ac:dyDescent="0.3">
      <c r="B1006" s="3"/>
    </row>
  </sheetData>
  <hyperlinks>
    <hyperlink ref="C7" r:id="rId1" xr:uid="{00000000-0004-0000-0200-000000000000}"/>
    <hyperlink ref="C2" r:id="rId2" display="https://link.springer.com/content/pdf/10.1007%2Fs13555-018-0241-6.pdf" xr:uid="{BD789FF1-32F6-4568-9AA3-0BA0172E8674}"/>
    <hyperlink ref="C3" r:id="rId3" display="https://www.healtheuropa.eu/a-lesson-on-lipoedema/82966/" xr:uid="{4F5E7F53-66CF-41A5-83DE-09C16CB0B63B}"/>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 on Lipedema.org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dc:creator>
  <cp:lastModifiedBy>Caitlin</cp:lastModifiedBy>
  <dcterms:created xsi:type="dcterms:W3CDTF">2018-06-18T20:33:16Z</dcterms:created>
  <dcterms:modified xsi:type="dcterms:W3CDTF">2018-07-26T17:19:49Z</dcterms:modified>
</cp:coreProperties>
</file>